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5120_高校教育課\0501 学校教育計画担当\④教育の情報化\★教育用コンピュータ\17_県立学校モバイルコンピュータ\02.予算執行伺\企画コンペ\"/>
    </mc:Choice>
  </mc:AlternateContent>
  <xr:revisionPtr revIDLastSave="0" documentId="13_ncr:1_{DEA1A942-FFAE-4EB7-AD20-F2DCEB9CDA7A}" xr6:coauthVersionLast="47" xr6:coauthVersionMax="47" xr10:uidLastSave="{00000000-0000-0000-0000-000000000000}"/>
  <bookViews>
    <workbookView xWindow="-110" yWindow="-110" windowWidth="19420" windowHeight="11500" xr2:uid="{AAC09CA1-C849-4833-A913-4997B0615361}"/>
  </bookViews>
  <sheets>
    <sheet name="積算内訳表 " sheetId="2" r:id="rId1"/>
  </sheets>
  <definedNames>
    <definedName name="_xlnm.Print_Area" localSheetId="0">'積算内訳表 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2" i="2"/>
  <c r="H20" i="2"/>
  <c r="K18" i="2"/>
  <c r="D31" i="2" s="1"/>
  <c r="F31" i="2" s="1"/>
  <c r="H18" i="2"/>
  <c r="H17" i="2"/>
  <c r="H16" i="2"/>
  <c r="H15" i="2"/>
  <c r="H14" i="2"/>
  <c r="K13" i="2"/>
  <c r="D30" i="2" s="1"/>
  <c r="F30" i="2" s="1"/>
  <c r="H13" i="2"/>
  <c r="H12" i="2"/>
  <c r="H11" i="2"/>
  <c r="H10" i="2"/>
  <c r="H9" i="2"/>
  <c r="J27" i="2" l="1"/>
  <c r="J26" i="2"/>
  <c r="D34" i="2"/>
  <c r="H25" i="2"/>
  <c r="H26" i="2" s="1"/>
  <c r="L26" i="2" l="1"/>
  <c r="E34" i="2" s="1"/>
  <c r="F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中武 里奈</author>
  </authors>
  <commentList>
    <comment ref="F4" authorId="0" shapeId="0" xr:uid="{70FC86DA-4B19-41B5-9CD1-63F2F9FE9BFD}">
      <text>
        <r>
          <rPr>
            <b/>
            <sz val="9"/>
            <color indexed="81"/>
            <rFont val="MS P ゴシック"/>
            <family val="3"/>
            <charset val="128"/>
          </rPr>
          <t>提案上限額の金額である47,946,104円(税込)を超えない</t>
        </r>
      </text>
    </comment>
    <comment ref="A34" authorId="0" shapeId="0" xr:uid="{83DCE694-4F27-4ED0-9960-9260ECB7A77E}">
      <text>
        <r>
          <rPr>
            <b/>
            <sz val="9"/>
            <color indexed="81"/>
            <rFont val="MS P ゴシック"/>
            <family val="3"/>
            <charset val="128"/>
          </rPr>
          <t>※補助予定額も含めた総額を記入</t>
        </r>
      </text>
    </comment>
    <comment ref="E34" authorId="0" shapeId="0" xr:uid="{0E8B1BBB-E50C-4A19-896F-D85DE2739AC9}">
      <text>
        <r>
          <rPr>
            <b/>
            <sz val="9"/>
            <color indexed="81"/>
            <rFont val="MS P ゴシック"/>
            <family val="3"/>
            <charset val="128"/>
          </rPr>
          <t>※提案上限額の税抜金額である47,946,104円(税込)を超えない</t>
        </r>
      </text>
    </comment>
  </commentList>
</comments>
</file>

<file path=xl/sharedStrings.xml><?xml version="1.0" encoding="utf-8"?>
<sst xmlns="http://schemas.openxmlformats.org/spreadsheetml/2006/main" count="71" uniqueCount="50">
  <si>
    <t>品名</t>
    <rPh sb="0" eb="2">
      <t>ヒンメイ</t>
    </rPh>
    <phoneticPr fontId="1"/>
  </si>
  <si>
    <t>メーカー</t>
    <phoneticPr fontId="1"/>
  </si>
  <si>
    <t>規格</t>
    <rPh sb="0" eb="2">
      <t>キカク</t>
    </rPh>
    <phoneticPr fontId="1"/>
  </si>
  <si>
    <t>タッチペン</t>
    <phoneticPr fontId="1"/>
  </si>
  <si>
    <t>画面保護フィルム</t>
    <rPh sb="0" eb="2">
      <t>ガメン</t>
    </rPh>
    <rPh sb="2" eb="4">
      <t>ホゴ</t>
    </rPh>
    <phoneticPr fontId="1"/>
  </si>
  <si>
    <t>キーボード</t>
    <phoneticPr fontId="1"/>
  </si>
  <si>
    <t>webセキュリティ</t>
    <phoneticPr fontId="1"/>
  </si>
  <si>
    <t>(1)端末本体</t>
    <rPh sb="3" eb="5">
      <t>タンマツ</t>
    </rPh>
    <rPh sb="5" eb="7">
      <t>ホンタイ</t>
    </rPh>
    <phoneticPr fontId="1"/>
  </si>
  <si>
    <t>端末本体①(Chrome OS）</t>
    <rPh sb="0" eb="2">
      <t>タンマツ</t>
    </rPh>
    <rPh sb="2" eb="4">
      <t>ホンタイ</t>
    </rPh>
    <phoneticPr fontId="1"/>
  </si>
  <si>
    <t>ⅰ</t>
    <phoneticPr fontId="1"/>
  </si>
  <si>
    <t>ⅱ</t>
    <phoneticPr fontId="1"/>
  </si>
  <si>
    <t>ⅲ</t>
    <phoneticPr fontId="1"/>
  </si>
  <si>
    <t>端末本体②(iPadOS)</t>
    <rPh sb="0" eb="2">
      <t>タンマツ</t>
    </rPh>
    <rPh sb="2" eb="4">
      <t>ホンタイ</t>
    </rPh>
    <phoneticPr fontId="1"/>
  </si>
  <si>
    <t>(2)キッティング・納品等</t>
    <rPh sb="10" eb="12">
      <t>ノウヒン</t>
    </rPh>
    <rPh sb="12" eb="13">
      <t>トウ</t>
    </rPh>
    <phoneticPr fontId="1"/>
  </si>
  <si>
    <t>（3）ソフトウェア等</t>
    <rPh sb="9" eb="10">
      <t>トウ</t>
    </rPh>
    <phoneticPr fontId="1"/>
  </si>
  <si>
    <t>ⅳ</t>
    <phoneticPr fontId="1"/>
  </si>
  <si>
    <t>MDM②</t>
    <phoneticPr fontId="1"/>
  </si>
  <si>
    <t>MDM①</t>
    <phoneticPr fontId="1"/>
  </si>
  <si>
    <t>キッティング費用</t>
    <rPh sb="6" eb="8">
      <t>ヒヨウ</t>
    </rPh>
    <phoneticPr fontId="1"/>
  </si>
  <si>
    <t>見積金額</t>
    <rPh sb="0" eb="2">
      <t>ミツモリ</t>
    </rPh>
    <rPh sb="2" eb="4">
      <t>キンガク</t>
    </rPh>
    <phoneticPr fontId="1"/>
  </si>
  <si>
    <t>補助対象／補助対象外</t>
    <rPh sb="0" eb="4">
      <t>ホジョタイショウ</t>
    </rPh>
    <rPh sb="5" eb="9">
      <t>ホジョタイショウ</t>
    </rPh>
    <rPh sb="9" eb="10">
      <t>ガイ</t>
    </rPh>
    <phoneticPr fontId="1"/>
  </si>
  <si>
    <t>補助対象</t>
    <rPh sb="0" eb="4">
      <t>ホジョタイショウ</t>
    </rPh>
    <phoneticPr fontId="1"/>
  </si>
  <si>
    <t>補助対象</t>
    <rPh sb="0" eb="4">
      <t>ホジョタイヨウ</t>
    </rPh>
    <phoneticPr fontId="1"/>
  </si>
  <si>
    <t>補助対象外</t>
    <rPh sb="0" eb="2">
      <t>ホジョ</t>
    </rPh>
    <rPh sb="2" eb="5">
      <t>タイショウガイ</t>
    </rPh>
    <phoneticPr fontId="1"/>
  </si>
  <si>
    <t>見積単価（税抜）</t>
    <rPh sb="0" eb="2">
      <t>ミツモリ</t>
    </rPh>
    <rPh sb="2" eb="4">
      <t>タンカ</t>
    </rPh>
    <rPh sb="5" eb="7">
      <t>ゼイヌ</t>
    </rPh>
    <phoneticPr fontId="1"/>
  </si>
  <si>
    <t>提案業者</t>
    <rPh sb="0" eb="2">
      <t>テイアン</t>
    </rPh>
    <rPh sb="2" eb="4">
      <t>ギョウシャ</t>
    </rPh>
    <phoneticPr fontId="1"/>
  </si>
  <si>
    <t>見積内訳書</t>
    <rPh sb="0" eb="2">
      <t>ミツ</t>
    </rPh>
    <rPh sb="2" eb="5">
      <t>ウチワケショ</t>
    </rPh>
    <phoneticPr fontId="1"/>
  </si>
  <si>
    <t>別紙２</t>
    <rPh sb="0" eb="2">
      <t>ベッシ</t>
    </rPh>
    <phoneticPr fontId="1"/>
  </si>
  <si>
    <t>（税抜）</t>
    <rPh sb="1" eb="3">
      <t>ゼイヌ</t>
    </rPh>
    <phoneticPr fontId="1"/>
  </si>
  <si>
    <t>補助対象額の1/3</t>
    <rPh sb="0" eb="2">
      <t>ホジョ</t>
    </rPh>
    <rPh sb="2" eb="5">
      <t>タイショウガク</t>
    </rPh>
    <phoneticPr fontId="1"/>
  </si>
  <si>
    <t>台数</t>
    <rPh sb="0" eb="2">
      <t>ダイスウ</t>
    </rPh>
    <phoneticPr fontId="1"/>
  </si>
  <si>
    <t>購入費相当額</t>
    <rPh sb="0" eb="6">
      <t>コウニュウヒソウトウガク</t>
    </rPh>
    <phoneticPr fontId="1"/>
  </si>
  <si>
    <t>合計</t>
    <rPh sb="0" eb="2">
      <t>ゴウケイ</t>
    </rPh>
    <phoneticPr fontId="1"/>
  </si>
  <si>
    <t>合計（税抜）</t>
    <rPh sb="0" eb="2">
      <t>ゴウケイ</t>
    </rPh>
    <rPh sb="3" eb="5">
      <t>ゼイヌ</t>
    </rPh>
    <phoneticPr fontId="1"/>
  </si>
  <si>
    <t>合計（税込）</t>
    <rPh sb="0" eb="2">
      <t>ゴウケイ</t>
    </rPh>
    <rPh sb="3" eb="5">
      <t>ゼイコミ</t>
    </rPh>
    <phoneticPr fontId="1"/>
  </si>
  <si>
    <t>（４）有償オプション等の提案</t>
    <rPh sb="3" eb="5">
      <t>ユウショウ</t>
    </rPh>
    <rPh sb="10" eb="11">
      <t>トウ</t>
    </rPh>
    <rPh sb="12" eb="14">
      <t>テイアン</t>
    </rPh>
    <phoneticPr fontId="1"/>
  </si>
  <si>
    <t>★補助金交付予定額（消費税込）</t>
    <rPh sb="1" eb="3">
      <t>ホジョ</t>
    </rPh>
    <rPh sb="4" eb="6">
      <t>コウフ</t>
    </rPh>
    <rPh sb="6" eb="8">
      <t>ヨテイ</t>
    </rPh>
    <rPh sb="8" eb="9">
      <t>ガク</t>
    </rPh>
    <rPh sb="10" eb="13">
      <t>ショウヒゼイ</t>
    </rPh>
    <rPh sb="13" eb="14">
      <t>コ</t>
    </rPh>
    <phoneticPr fontId="1"/>
  </si>
  <si>
    <t>購入総額のうち
補助対象経費（税込）</t>
    <rPh sb="0" eb="2">
      <t>コウニュウ</t>
    </rPh>
    <rPh sb="2" eb="4">
      <t>ソウガク</t>
    </rPh>
    <rPh sb="8" eb="10">
      <t>ホジョ</t>
    </rPh>
    <rPh sb="10" eb="12">
      <t>タイショウ</t>
    </rPh>
    <rPh sb="12" eb="14">
      <t>ケイヒ</t>
    </rPh>
    <rPh sb="15" eb="17">
      <t>ゼイコ</t>
    </rPh>
    <phoneticPr fontId="1"/>
  </si>
  <si>
    <t>円（税込）</t>
    <rPh sb="0" eb="1">
      <t>エン</t>
    </rPh>
    <rPh sb="2" eb="4">
      <t>ゼイコミ</t>
    </rPh>
    <phoneticPr fontId="1"/>
  </si>
  <si>
    <t>リース料率(%)</t>
    <rPh sb="3" eb="4">
      <t>リョウ</t>
    </rPh>
    <rPh sb="4" eb="5">
      <t>リツ</t>
    </rPh>
    <phoneticPr fontId="1"/>
  </si>
  <si>
    <t>リース料(60月)(税込）</t>
    <rPh sb="3" eb="4">
      <t>リョウ</t>
    </rPh>
    <rPh sb="7" eb="8">
      <t>ツキ</t>
    </rPh>
    <rPh sb="10" eb="12">
      <t>ゼイコ</t>
    </rPh>
    <phoneticPr fontId="1"/>
  </si>
  <si>
    <t>端末②の交付予定補助額</t>
    <rPh sb="0" eb="2">
      <t>タンマツ</t>
    </rPh>
    <rPh sb="4" eb="6">
      <t>コウフ</t>
    </rPh>
    <rPh sb="6" eb="8">
      <t>ヨテイ</t>
    </rPh>
    <rPh sb="8" eb="10">
      <t>ホジョ</t>
    </rPh>
    <rPh sb="10" eb="11">
      <t>ガク</t>
    </rPh>
    <phoneticPr fontId="1"/>
  </si>
  <si>
    <t>端末①の交付予定補助額</t>
    <rPh sb="0" eb="2">
      <t>タンマツ</t>
    </rPh>
    <rPh sb="4" eb="6">
      <t>コウフ</t>
    </rPh>
    <rPh sb="6" eb="8">
      <t>ヨテイ</t>
    </rPh>
    <rPh sb="8" eb="10">
      <t>ホジョ</t>
    </rPh>
    <rPh sb="10" eb="11">
      <t>ガク</t>
    </rPh>
    <phoneticPr fontId="1"/>
  </si>
  <si>
    <t>補助対象経費単価の合計</t>
    <rPh sb="0" eb="2">
      <t>ホジョ</t>
    </rPh>
    <rPh sb="2" eb="4">
      <t>タイショウ</t>
    </rPh>
    <rPh sb="4" eb="6">
      <t>ケイヒ</t>
    </rPh>
    <rPh sb="6" eb="8">
      <t>タンカ</t>
    </rPh>
    <rPh sb="9" eb="11">
      <t>ゴウケイ</t>
    </rPh>
    <phoneticPr fontId="1"/>
  </si>
  <si>
    <t>（税込）</t>
    <rPh sb="1" eb="3">
      <t>ゼイコ</t>
    </rPh>
    <phoneticPr fontId="1"/>
  </si>
  <si>
    <t>①の補助基準額</t>
    <rPh sb="2" eb="4">
      <t>ホジョ</t>
    </rPh>
    <rPh sb="4" eb="7">
      <t>キジュンガク</t>
    </rPh>
    <phoneticPr fontId="1"/>
  </si>
  <si>
    <t>②の補助基準額</t>
    <rPh sb="2" eb="4">
      <t>ホジョ</t>
    </rPh>
    <rPh sb="4" eb="7">
      <t>キジュンガク</t>
    </rPh>
    <phoneticPr fontId="1"/>
  </si>
  <si>
    <t>(税込）</t>
    <rPh sb="1" eb="3">
      <t>ゼイコ</t>
    </rPh>
    <phoneticPr fontId="1"/>
  </si>
  <si>
    <t>交付予定補助額（税込）</t>
    <rPh sb="0" eb="2">
      <t>コウフ</t>
    </rPh>
    <rPh sb="2" eb="4">
      <t>ヨテイ</t>
    </rPh>
    <rPh sb="4" eb="6">
      <t>ホジョ</t>
    </rPh>
    <rPh sb="6" eb="7">
      <t>ガク</t>
    </rPh>
    <rPh sb="8" eb="10">
      <t>ゼイコ</t>
    </rPh>
    <phoneticPr fontId="1"/>
  </si>
  <si>
    <t>見積総額（税込）</t>
    <rPh sb="0" eb="2">
      <t>ミツ</t>
    </rPh>
    <rPh sb="2" eb="4">
      <t>ソウガク</t>
    </rPh>
    <rPh sb="5" eb="7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</si>
</sst>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%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3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38" fontId="3" fillId="2" borderId="3" xfId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0" fontId="3" fillId="0" borderId="10" xfId="0" applyFont="1" applyBorder="1">
      <alignment vertical="center"/>
    </xf>
    <xf numFmtId="38" fontId="3" fillId="0" borderId="10" xfId="1" applyFont="1" applyBorder="1">
      <alignment vertical="center"/>
    </xf>
    <xf numFmtId="0" fontId="3" fillId="0" borderId="12" xfId="0" applyFont="1" applyBorder="1">
      <alignment vertical="center"/>
    </xf>
    <xf numFmtId="38" fontId="3" fillId="0" borderId="12" xfId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186122</xdr:colOff>
      <xdr:row>28</xdr:row>
      <xdr:rowOff>1</xdr:rowOff>
    </xdr:from>
    <xdr:to>
      <xdr:col>11</xdr:col>
      <xdr:colOff>503621</xdr:colOff>
      <xdr:row>29</xdr:row>
      <xdr:rowOff>142327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C1AD53-8770-CC64-4787-C6688648FC8F}"/>
            </a:ext>
          </a:extLst>
        </xdr:cNvPr>
        <xdr:cNvSpPr/>
      </xdr:nvSpPr>
      <xdr:spPr>
        <a:xfrm>
          <a:off x="12305863" y="6120087"/>
          <a:ext cx="1795517" cy="328447"/>
        </a:xfrm>
        <a:prstGeom prst="rect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青枠の部分のみ印刷する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A7F4-5009-450D-A090-DEB1ABBABF3D}">
  <sheetPr>
    <pageSetUpPr fitToPage="1"/>
  </sheetPr>
  <dimension ref="A1:N36"/>
  <sheetViews>
    <sheetView tabSelected="1" view="pageBreakPreview" zoomScale="58" zoomScaleNormal="100" zoomScaleSheetLayoutView="58" workbookViewId="0">
      <selection activeCell="U17" sqref="U17"/>
    </sheetView>
  </sheetViews>
  <sheetFormatPr defaultRowHeight="14.5"/>
  <cols>
    <col min="1" max="2" width="3.25" style="1" customWidth="1"/>
    <col min="3" max="3" width="19.33203125" style="1" customWidth="1"/>
    <col min="4" max="4" width="27.25" style="1" customWidth="1"/>
    <col min="5" max="5" width="25.1640625" style="1" customWidth="1"/>
    <col min="6" max="6" width="16.83203125" style="1" customWidth="1"/>
    <col min="7" max="8" width="15.83203125" style="1" customWidth="1"/>
    <col min="9" max="9" width="16.83203125" style="1" customWidth="1"/>
    <col min="10" max="10" width="15.33203125" style="1" customWidth="1"/>
    <col min="11" max="11" width="19.33203125" style="1" customWidth="1"/>
    <col min="12" max="12" width="16.1640625" style="1" customWidth="1"/>
    <col min="13" max="16384" width="8.6640625" style="1"/>
  </cols>
  <sheetData>
    <row r="1" spans="1:12" ht="25" customHeight="1" thickBot="1">
      <c r="A1" s="44" t="s">
        <v>27</v>
      </c>
      <c r="B1" s="44"/>
      <c r="G1" s="4" t="s">
        <v>25</v>
      </c>
      <c r="H1" s="51"/>
      <c r="I1" s="52"/>
      <c r="J1" s="53"/>
    </row>
    <row r="2" spans="1:12" ht="20.5" customHeight="1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</row>
    <row r="3" spans="1:12" ht="21" customHeight="1">
      <c r="A3" s="5"/>
      <c r="B3" s="5"/>
      <c r="C3" s="5"/>
      <c r="D3" s="5"/>
      <c r="E3" s="5"/>
      <c r="F3" s="5"/>
      <c r="G3" s="5"/>
      <c r="H3" s="5"/>
      <c r="I3" s="5"/>
    </row>
    <row r="4" spans="1:12" ht="17.5" customHeight="1">
      <c r="A4" s="5"/>
      <c r="B4" s="5"/>
      <c r="C4" s="5"/>
      <c r="D4" s="5"/>
      <c r="E4" s="5"/>
      <c r="F4" s="55">
        <f>E34</f>
        <v>0</v>
      </c>
      <c r="G4" s="55"/>
      <c r="H4" s="55"/>
      <c r="I4" s="55"/>
    </row>
    <row r="5" spans="1:12" ht="17.5" customHeight="1" thickBot="1">
      <c r="A5" s="5"/>
      <c r="B5" s="5"/>
      <c r="C5" s="5"/>
      <c r="D5" s="5"/>
      <c r="E5" s="6" t="s">
        <v>19</v>
      </c>
      <c r="F5" s="56"/>
      <c r="G5" s="56"/>
      <c r="H5" s="56"/>
      <c r="I5" s="56"/>
      <c r="J5" s="1" t="s">
        <v>38</v>
      </c>
    </row>
    <row r="6" spans="1:12" ht="16">
      <c r="A6" s="7"/>
      <c r="B6" s="7"/>
      <c r="C6" s="7"/>
      <c r="D6" s="7"/>
      <c r="E6" s="7"/>
      <c r="F6" s="7"/>
      <c r="G6" s="7"/>
      <c r="H6" s="7"/>
      <c r="I6" s="7"/>
    </row>
    <row r="7" spans="1:12" ht="20" customHeight="1">
      <c r="A7" s="2"/>
      <c r="B7" s="44" t="s">
        <v>0</v>
      </c>
      <c r="C7" s="44"/>
      <c r="D7" s="3" t="s">
        <v>2</v>
      </c>
      <c r="E7" s="9" t="s">
        <v>1</v>
      </c>
      <c r="F7" s="10" t="s">
        <v>24</v>
      </c>
      <c r="G7" s="10" t="s">
        <v>30</v>
      </c>
      <c r="H7" s="10" t="s">
        <v>32</v>
      </c>
      <c r="I7" s="11" t="s">
        <v>20</v>
      </c>
    </row>
    <row r="8" spans="1:12">
      <c r="A8" s="20" t="s">
        <v>7</v>
      </c>
      <c r="B8" s="20"/>
      <c r="C8" s="20"/>
      <c r="D8" s="20"/>
      <c r="E8" s="20"/>
      <c r="F8" s="20"/>
      <c r="G8" s="20"/>
      <c r="H8" s="20"/>
      <c r="I8" s="20"/>
      <c r="J8" s="4"/>
    </row>
    <row r="9" spans="1:12" ht="18" customHeight="1">
      <c r="A9" s="2">
        <v>1</v>
      </c>
      <c r="B9" s="57" t="s">
        <v>8</v>
      </c>
      <c r="C9" s="57"/>
      <c r="D9" s="2"/>
      <c r="E9" s="2"/>
      <c r="F9" s="12">
        <v>0</v>
      </c>
      <c r="G9" s="12">
        <v>410</v>
      </c>
      <c r="H9" s="12">
        <f>F9*G9</f>
        <v>0</v>
      </c>
      <c r="I9" s="3" t="s">
        <v>21</v>
      </c>
    </row>
    <row r="10" spans="1:12">
      <c r="A10" s="2"/>
      <c r="B10" s="3" t="s">
        <v>9</v>
      </c>
      <c r="C10" s="2" t="s">
        <v>3</v>
      </c>
      <c r="D10" s="2"/>
      <c r="E10" s="2"/>
      <c r="F10" s="12">
        <v>0</v>
      </c>
      <c r="G10" s="12">
        <v>410</v>
      </c>
      <c r="H10" s="12">
        <f>F10*G10</f>
        <v>0</v>
      </c>
      <c r="I10" s="3" t="s">
        <v>21</v>
      </c>
    </row>
    <row r="11" spans="1:12">
      <c r="A11" s="2"/>
      <c r="B11" s="3" t="s">
        <v>10</v>
      </c>
      <c r="C11" s="2" t="s">
        <v>4</v>
      </c>
      <c r="D11" s="2"/>
      <c r="E11" s="2"/>
      <c r="F11" s="12">
        <v>0</v>
      </c>
      <c r="G11" s="12">
        <v>410</v>
      </c>
      <c r="H11" s="12">
        <f>F11*G11</f>
        <v>0</v>
      </c>
      <c r="I11" s="3" t="s">
        <v>21</v>
      </c>
    </row>
    <row r="12" spans="1:12">
      <c r="A12" s="2"/>
      <c r="B12" s="3" t="s">
        <v>11</v>
      </c>
      <c r="C12" s="2" t="s">
        <v>5</v>
      </c>
      <c r="D12" s="2"/>
      <c r="E12" s="2"/>
      <c r="F12" s="12">
        <v>0</v>
      </c>
      <c r="G12" s="12">
        <v>410</v>
      </c>
      <c r="H12" s="12">
        <f>F12*G12</f>
        <v>0</v>
      </c>
      <c r="I12" s="3" t="s">
        <v>21</v>
      </c>
      <c r="K12" s="38" t="s">
        <v>43</v>
      </c>
    </row>
    <row r="13" spans="1:12" ht="15" thickBot="1">
      <c r="A13" s="32"/>
      <c r="B13" s="26" t="s">
        <v>15</v>
      </c>
      <c r="C13" s="32" t="s">
        <v>17</v>
      </c>
      <c r="D13" s="32"/>
      <c r="E13" s="32"/>
      <c r="F13" s="33">
        <v>0</v>
      </c>
      <c r="G13" s="33">
        <v>410</v>
      </c>
      <c r="H13" s="33">
        <f t="shared" ref="H13:H16" si="0">F13*G13</f>
        <v>0</v>
      </c>
      <c r="I13" s="26" t="s">
        <v>21</v>
      </c>
      <c r="K13" s="33">
        <f>(F9+F10+F11+F12+F13+F20)*1.1</f>
        <v>0</v>
      </c>
      <c r="L13" s="1" t="s">
        <v>44</v>
      </c>
    </row>
    <row r="14" spans="1:12" ht="18" customHeight="1" thickTop="1">
      <c r="A14" s="34">
        <v>2</v>
      </c>
      <c r="B14" s="47" t="s">
        <v>12</v>
      </c>
      <c r="C14" s="47"/>
      <c r="D14" s="34"/>
      <c r="E14" s="34"/>
      <c r="F14" s="35">
        <v>0</v>
      </c>
      <c r="G14" s="35">
        <v>1118</v>
      </c>
      <c r="H14" s="35">
        <f t="shared" si="0"/>
        <v>0</v>
      </c>
      <c r="I14" s="36" t="s">
        <v>21</v>
      </c>
      <c r="J14" s="37"/>
      <c r="K14" s="37"/>
      <c r="L14" s="37"/>
    </row>
    <row r="15" spans="1:12">
      <c r="A15" s="2"/>
      <c r="B15" s="3" t="s">
        <v>9</v>
      </c>
      <c r="C15" s="2" t="s">
        <v>3</v>
      </c>
      <c r="D15" s="2"/>
      <c r="E15" s="2"/>
      <c r="F15" s="12">
        <v>0</v>
      </c>
      <c r="G15" s="12">
        <v>1118</v>
      </c>
      <c r="H15" s="12">
        <f t="shared" si="0"/>
        <v>0</v>
      </c>
      <c r="I15" s="3" t="s">
        <v>22</v>
      </c>
    </row>
    <row r="16" spans="1:12">
      <c r="A16" s="2"/>
      <c r="B16" s="3" t="s">
        <v>10</v>
      </c>
      <c r="C16" s="2" t="s">
        <v>4</v>
      </c>
      <c r="D16" s="2"/>
      <c r="E16" s="2"/>
      <c r="F16" s="12">
        <v>0</v>
      </c>
      <c r="G16" s="12">
        <v>1118</v>
      </c>
      <c r="H16" s="12">
        <f t="shared" si="0"/>
        <v>0</v>
      </c>
      <c r="I16" s="3" t="s">
        <v>22</v>
      </c>
    </row>
    <row r="17" spans="1:14">
      <c r="A17" s="2"/>
      <c r="B17" s="3" t="s">
        <v>11</v>
      </c>
      <c r="C17" s="2" t="s">
        <v>5</v>
      </c>
      <c r="D17" s="2"/>
      <c r="E17" s="2"/>
      <c r="F17" s="12">
        <v>0</v>
      </c>
      <c r="G17" s="12">
        <v>1118</v>
      </c>
      <c r="H17" s="12">
        <f>F17*G17</f>
        <v>0</v>
      </c>
      <c r="I17" s="3" t="s">
        <v>21</v>
      </c>
      <c r="K17" s="38" t="s">
        <v>43</v>
      </c>
    </row>
    <row r="18" spans="1:14">
      <c r="A18" s="2"/>
      <c r="B18" s="3" t="s">
        <v>15</v>
      </c>
      <c r="C18" s="2" t="s">
        <v>16</v>
      </c>
      <c r="D18" s="2"/>
      <c r="E18" s="2"/>
      <c r="F18" s="12">
        <v>0</v>
      </c>
      <c r="G18" s="12">
        <v>1118</v>
      </c>
      <c r="H18" s="12">
        <f>F18*G18</f>
        <v>0</v>
      </c>
      <c r="I18" s="3" t="s">
        <v>22</v>
      </c>
      <c r="K18" s="12">
        <f>(F14+F15+F16+F17+F18+F20)*1.1</f>
        <v>0</v>
      </c>
      <c r="L18" s="1" t="s">
        <v>44</v>
      </c>
    </row>
    <row r="19" spans="1:14">
      <c r="A19" s="21" t="s">
        <v>13</v>
      </c>
      <c r="B19" s="22"/>
      <c r="C19" s="22"/>
      <c r="D19" s="22"/>
      <c r="E19" s="22"/>
      <c r="F19" s="22"/>
      <c r="G19" s="22"/>
      <c r="H19" s="30"/>
      <c r="I19" s="23"/>
    </row>
    <row r="20" spans="1:14">
      <c r="A20" s="2">
        <v>4</v>
      </c>
      <c r="B20" s="2"/>
      <c r="C20" s="2" t="s">
        <v>18</v>
      </c>
      <c r="D20" s="2"/>
      <c r="E20" s="2"/>
      <c r="F20" s="12">
        <v>0</v>
      </c>
      <c r="G20" s="12">
        <v>1528</v>
      </c>
      <c r="H20" s="12">
        <f>F20*G20</f>
        <v>0</v>
      </c>
      <c r="I20" s="3" t="s">
        <v>22</v>
      </c>
    </row>
    <row r="21" spans="1:14" ht="15" customHeight="1">
      <c r="A21" s="21" t="s">
        <v>14</v>
      </c>
      <c r="B21" s="22"/>
      <c r="C21" s="22"/>
      <c r="D21" s="22"/>
      <c r="E21" s="22"/>
      <c r="F21" s="22"/>
      <c r="G21" s="22"/>
      <c r="H21" s="30"/>
      <c r="I21" s="23"/>
    </row>
    <row r="22" spans="1:14">
      <c r="A22" s="2">
        <v>5</v>
      </c>
      <c r="B22" s="2"/>
      <c r="C22" s="2" t="s">
        <v>6</v>
      </c>
      <c r="D22" s="2"/>
      <c r="E22" s="2"/>
      <c r="F22" s="12">
        <v>0</v>
      </c>
      <c r="G22" s="12">
        <v>1528</v>
      </c>
      <c r="H22" s="12">
        <f>F22*G22</f>
        <v>0</v>
      </c>
      <c r="I22" s="3" t="s">
        <v>23</v>
      </c>
    </row>
    <row r="23" spans="1:14">
      <c r="A23" s="20" t="s">
        <v>35</v>
      </c>
      <c r="B23" s="20"/>
      <c r="C23" s="20"/>
      <c r="D23" s="20"/>
      <c r="E23" s="20"/>
      <c r="F23" s="20"/>
      <c r="G23" s="20"/>
      <c r="H23" s="31"/>
      <c r="I23" s="20"/>
    </row>
    <row r="24" spans="1:14">
      <c r="A24" s="2"/>
      <c r="B24" s="2"/>
      <c r="C24" s="2"/>
      <c r="D24" s="2"/>
      <c r="E24" s="2"/>
      <c r="F24" s="12">
        <v>0</v>
      </c>
      <c r="G24" s="12">
        <v>410</v>
      </c>
      <c r="H24" s="12">
        <f>F24*G24</f>
        <v>0</v>
      </c>
      <c r="I24" s="3" t="s">
        <v>23</v>
      </c>
    </row>
    <row r="25" spans="1:14" ht="25" customHeight="1">
      <c r="A25" s="15"/>
      <c r="B25" s="15"/>
      <c r="C25" s="15"/>
      <c r="D25" s="15"/>
      <c r="E25" s="15"/>
      <c r="F25" s="46" t="s">
        <v>31</v>
      </c>
      <c r="G25" s="12" t="s">
        <v>33</v>
      </c>
      <c r="H25" s="12">
        <f>H9+H10+H11+H12+H13+H14+H15+H16+H17+H18+H20+H22+H24</f>
        <v>0</v>
      </c>
      <c r="K25" s="28"/>
      <c r="L25" s="28"/>
      <c r="M25" s="28"/>
      <c r="N25" s="19"/>
    </row>
    <row r="26" spans="1:14" ht="25" customHeight="1">
      <c r="F26" s="46"/>
      <c r="G26" s="48" t="s">
        <v>34</v>
      </c>
      <c r="H26" s="49">
        <f>H25*1.1</f>
        <v>0</v>
      </c>
      <c r="I26" s="11" t="s">
        <v>37</v>
      </c>
      <c r="J26" s="12">
        <f>(H9+H10+H11+H12+H13+H14+H15+H16+H17+H18+H20)*1.1</f>
        <v>0</v>
      </c>
      <c r="K26" s="2" t="s">
        <v>29</v>
      </c>
      <c r="L26" s="16">
        <f>J26-D34</f>
        <v>0</v>
      </c>
      <c r="M26" s="1" t="s">
        <v>28</v>
      </c>
    </row>
    <row r="27" spans="1:14" ht="24">
      <c r="F27" s="46"/>
      <c r="G27" s="48"/>
      <c r="H27" s="49"/>
      <c r="I27" s="11" t="s">
        <v>37</v>
      </c>
      <c r="J27" s="12">
        <f>(H22+H24)*1.1</f>
        <v>0</v>
      </c>
      <c r="K27" s="2" t="s">
        <v>39</v>
      </c>
      <c r="L27" s="40"/>
    </row>
    <row r="28" spans="1:14">
      <c r="A28" s="25"/>
      <c r="B28" s="25"/>
      <c r="C28" s="25"/>
      <c r="D28" s="25"/>
      <c r="E28" s="25"/>
      <c r="F28" s="25"/>
      <c r="I28" s="29"/>
    </row>
    <row r="29" spans="1:14">
      <c r="A29" s="50" t="s">
        <v>36</v>
      </c>
      <c r="B29" s="50"/>
      <c r="C29" s="50"/>
      <c r="D29" s="50"/>
      <c r="E29" s="50"/>
      <c r="F29" s="50"/>
    </row>
    <row r="30" spans="1:14" ht="18" customHeight="1">
      <c r="A30" s="41" t="s">
        <v>45</v>
      </c>
      <c r="B30" s="42"/>
      <c r="C30" s="43"/>
      <c r="D30" s="12">
        <f>IF(K13&gt;55000,55000,K13)</f>
        <v>0</v>
      </c>
      <c r="E30" s="39" t="s">
        <v>42</v>
      </c>
      <c r="F30" s="12">
        <f>D30*410*2/3</f>
        <v>0</v>
      </c>
      <c r="G30" s="1" t="s">
        <v>47</v>
      </c>
      <c r="H30" s="18"/>
    </row>
    <row r="31" spans="1:14" ht="18" customHeight="1">
      <c r="A31" s="41" t="s">
        <v>46</v>
      </c>
      <c r="B31" s="42"/>
      <c r="C31" s="43"/>
      <c r="D31" s="12">
        <f>IF(K18&gt;55000,55000,K14)</f>
        <v>0</v>
      </c>
      <c r="E31" s="39" t="s">
        <v>41</v>
      </c>
      <c r="F31" s="12">
        <f>D31*1118*2/3</f>
        <v>0</v>
      </c>
      <c r="G31" s="1" t="s">
        <v>47</v>
      </c>
      <c r="H31" s="18"/>
    </row>
    <row r="32" spans="1:14" ht="18" customHeight="1">
      <c r="A32" s="13"/>
      <c r="B32" s="14"/>
      <c r="C32" s="14"/>
      <c r="D32" s="8"/>
      <c r="E32" s="27"/>
      <c r="F32" s="24"/>
      <c r="G32" s="18"/>
      <c r="H32" s="18"/>
    </row>
    <row r="33" spans="1:9" ht="16" customHeight="1">
      <c r="A33" s="44" t="s">
        <v>49</v>
      </c>
      <c r="B33" s="44"/>
      <c r="C33" s="44"/>
      <c r="D33" s="3" t="s">
        <v>48</v>
      </c>
      <c r="E33" s="45" t="s">
        <v>40</v>
      </c>
      <c r="F33" s="45"/>
      <c r="G33" s="45"/>
      <c r="H33" s="45"/>
      <c r="I33" s="45"/>
    </row>
    <row r="34" spans="1:9" ht="18.5" customHeight="1">
      <c r="A34" s="46"/>
      <c r="B34" s="46"/>
      <c r="C34" s="46"/>
      <c r="D34" s="12">
        <f>ROUNDDOWN(F30+F31,-3)</f>
        <v>0</v>
      </c>
      <c r="E34" s="46">
        <f>(L26+J27)*L27*60</f>
        <v>0</v>
      </c>
      <c r="F34" s="46"/>
      <c r="G34" s="46"/>
      <c r="H34" s="46"/>
      <c r="I34" s="46"/>
    </row>
    <row r="35" spans="1:9" ht="29.5" customHeight="1">
      <c r="A35" s="17"/>
      <c r="B35" s="17"/>
      <c r="C35" s="17"/>
      <c r="D35" s="18"/>
      <c r="F35" s="17"/>
      <c r="G35" s="17"/>
      <c r="H35" s="17"/>
      <c r="I35" s="17"/>
    </row>
    <row r="36" spans="1:9" ht="20.5" customHeight="1"/>
  </sheetData>
  <mergeCells count="17">
    <mergeCell ref="A30:C30"/>
    <mergeCell ref="A1:B1"/>
    <mergeCell ref="H1:J1"/>
    <mergeCell ref="A2:J2"/>
    <mergeCell ref="F4:I5"/>
    <mergeCell ref="B7:C7"/>
    <mergeCell ref="B9:C9"/>
    <mergeCell ref="B14:C14"/>
    <mergeCell ref="F25:F27"/>
    <mergeCell ref="G26:G27"/>
    <mergeCell ref="H26:H27"/>
    <mergeCell ref="A29:F29"/>
    <mergeCell ref="A31:C31"/>
    <mergeCell ref="A33:C33"/>
    <mergeCell ref="E33:I33"/>
    <mergeCell ref="A34:C34"/>
    <mergeCell ref="E34:I3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cellComments="asDisplayed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積算内訳表 </vt:lpstr>
      <vt:lpstr>'積算内訳表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中武 里奈</dc:creator>
  <cp:lastModifiedBy>中武 里奈</cp:lastModifiedBy>
  <cp:lastPrinted>2025-10-31T06:31:45Z</cp:lastPrinted>
  <dcterms:created xsi:type="dcterms:W3CDTF">2025-10-14T08:16:45Z</dcterms:created>
  <dcterms:modified xsi:type="dcterms:W3CDTF">2025-11-18T09:06:53Z</dcterms:modified>
</cp:coreProperties>
</file>