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C:\業務フォルダ\☆物価高騰支援\★実績報告\"/>
    </mc:Choice>
  </mc:AlternateContent>
  <xr:revisionPtr revIDLastSave="0" documentId="13_ncr:1_{2F201E92-132B-49E1-8B52-0CEC7B3E32F8}" xr6:coauthVersionLast="47" xr6:coauthVersionMax="47" xr10:uidLastSave="{00000000-0000-0000-0000-000000000000}"/>
  <bookViews>
    <workbookView xWindow="-120" yWindow="-120" windowWidth="29040" windowHeight="15720" tabRatio="813" xr2:uid="{00000000-000D-0000-FFFF-FFFF00000000}"/>
  </bookViews>
  <sheets>
    <sheet name="③【無床診】賃上げ実績報告書" sheetId="115" r:id="rId1"/>
    <sheet name="【無床診】別紙（2.0％超部分算定シート）" sheetId="117" r:id="rId2"/>
    <sheet name="記入例の状況" sheetId="133" r:id="rId3"/>
    <sheet name="都道府県リスト" sheetId="62" state="hidden" r:id="rId4"/>
  </sheets>
  <definedNames>
    <definedName name="_xlnm._FilterDatabase" localSheetId="1" hidden="1">'【無床診】別紙（2.0％超部分算定シート）'!$A$5:$O$9</definedName>
    <definedName name="_xlnm._FilterDatabase" localSheetId="0" hidden="1">③【無床診】賃上げ実績報告書!$A$11:$O$21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'【無床診】別紙（2.0％超部分算定シート）'!$A$1:$L$36</definedName>
    <definedName name="_xlnm.Print_Area" localSheetId="0">③【無床診】賃上げ実績報告書!$A$1:$L$46</definedName>
    <definedName name="_xlnm.Print_Area">#REF!</definedName>
    <definedName name="_xlnm.Print_Titles" localSheetId="1">'【無床診】別紙（2.0％超部分算定シート）'!$2:$3</definedName>
    <definedName name="_xlnm.Print_Titles" localSheetId="0">③【無床診】賃上げ実績報告書!$2:$9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15" l="1"/>
  <c r="F14" i="115"/>
  <c r="F12" i="115"/>
  <c r="G13" i="115"/>
  <c r="G14" i="115"/>
  <c r="G12" i="115"/>
  <c r="L6" i="117"/>
  <c r="K6" i="117"/>
  <c r="J6" i="117"/>
  <c r="D6" i="117"/>
  <c r="E6" i="117" s="1"/>
  <c r="L10" i="115" l="1"/>
  <c r="E15" i="115"/>
  <c r="K14" i="115"/>
  <c r="J14" i="115"/>
  <c r="I14" i="115"/>
  <c r="K13" i="115"/>
  <c r="J13" i="115"/>
  <c r="I13" i="115"/>
  <c r="L13" i="115" s="1"/>
  <c r="K12" i="115"/>
  <c r="J12" i="115"/>
  <c r="I12" i="115"/>
  <c r="L12" i="115" s="1"/>
  <c r="L15" i="115"/>
  <c r="G15" i="115"/>
  <c r="F15" i="115"/>
  <c r="L14" i="115" l="1"/>
  <c r="A7" i="117"/>
  <c r="A4" i="117"/>
  <c r="K20" i="115" l="1"/>
  <c r="J20" i="115"/>
  <c r="I20" i="115"/>
  <c r="G20" i="115"/>
  <c r="F20" i="115" s="1"/>
  <c r="E21" i="115"/>
  <c r="L9" i="117"/>
  <c r="L21" i="115" s="1"/>
  <c r="K9" i="117"/>
  <c r="G21" i="115" s="1"/>
  <c r="J9" i="117"/>
  <c r="F21" i="115" s="1"/>
  <c r="G6" i="115" s="1"/>
  <c r="D9" i="117"/>
  <c r="E9" i="117" s="1"/>
  <c r="K19" i="115"/>
  <c r="J19" i="115"/>
  <c r="I19" i="115"/>
  <c r="G19" i="115"/>
  <c r="F19" i="115"/>
  <c r="K18" i="115"/>
  <c r="J18" i="115"/>
  <c r="I18" i="115"/>
  <c r="G18" i="115"/>
  <c r="F18" i="115"/>
  <c r="L16" i="115"/>
  <c r="H16" i="115"/>
  <c r="H10" i="115"/>
  <c r="L4" i="115" l="1"/>
  <c r="L8" i="115" s="1"/>
  <c r="L20" i="115"/>
  <c r="L18" i="115"/>
  <c r="L19" i="115"/>
  <c r="L7" i="115" l="1"/>
  <c r="L6" i="115"/>
</calcChain>
</file>

<file path=xl/sharedStrings.xml><?xml version="1.0" encoding="utf-8"?>
<sst xmlns="http://schemas.openxmlformats.org/spreadsheetml/2006/main" count="180" uniqueCount="115">
  <si>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</si>
  <si>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</si>
  <si>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</si>
  <si>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</si>
  <si>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</si>
  <si>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</si>
  <si>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</si>
  <si>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</si>
  <si>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</si>
  <si>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</si>
  <si>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</si>
  <si>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</si>
  <si>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</si>
  <si>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</si>
  <si>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</si>
  <si>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</si>
  <si>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</si>
  <si>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</si>
  <si>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</si>
  <si>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</si>
  <si>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</si>
  <si>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</si>
  <si>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</si>
  <si>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</si>
  <si>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</si>
  <si>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</si>
  <si>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</si>
  <si>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</si>
  <si>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</si>
  <si>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</si>
  <si>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</si>
  <si>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</si>
  <si>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</si>
  <si>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</si>
  <si>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</si>
  <si>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</si>
  <si>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</si>
  <si>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</si>
  <si>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</si>
  <si>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</si>
  <si>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</si>
  <si>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</si>
  <si>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</si>
  <si>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</si>
  <si>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</si>
  <si>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</si>
  <si>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</si>
  <si>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</si>
  <si>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t>
    <phoneticPr fontId="35"/>
  </si>
  <si>
    <t>開設者：</t>
    <rPh sb="0" eb="3">
      <t>カイセツシャ</t>
    </rPh>
    <phoneticPr fontId="35"/>
  </si>
  <si>
    <t>（記載要領）</t>
    <rPh sb="1" eb="3">
      <t>キサイ</t>
    </rPh>
    <rPh sb="3" eb="5">
      <t>ヨウリョウ</t>
    </rPh>
    <phoneticPr fontId="35"/>
  </si>
  <si>
    <t>○</t>
    <phoneticPr fontId="35"/>
  </si>
  <si>
    <t>賃金改善の内容</t>
    <rPh sb="0" eb="2">
      <t>チンギン</t>
    </rPh>
    <rPh sb="2" eb="4">
      <t>カイゼン</t>
    </rPh>
    <rPh sb="5" eb="7">
      <t>ナイヨウ</t>
    </rPh>
    <phoneticPr fontId="34"/>
  </si>
  <si>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5"/>
  </si>
  <si>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</si>
  <si>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5"/>
  </si>
  <si>
    <t>　賃上げ（ベースアップ分）（①対象人数×②月額×③月数）</t>
    <rPh sb="1" eb="3">
      <t>チンア</t>
    </rPh>
    <phoneticPr fontId="35"/>
  </si>
  <si>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</si>
  <si>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</si>
  <si>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</si>
  <si>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</si>
  <si>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</si>
  <si>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</si>
  <si>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賃金改善の総額</t>
    <rPh sb="0" eb="2">
      <t>チンギン</t>
    </rPh>
    <rPh sb="2" eb="4">
      <t>カイゼン</t>
    </rPh>
    <rPh sb="5" eb="7">
      <t>ソウガク</t>
    </rPh>
    <phoneticPr fontId="35"/>
  </si>
  <si>
    <t>❶≧❷の判定</t>
    <rPh sb="4" eb="6">
      <t>ハンテイ</t>
    </rPh>
    <phoneticPr fontId="34"/>
  </si>
  <si>
    <t>❶：賃金改善の総額</t>
    <rPh sb="2" eb="4">
      <t>チンギン</t>
    </rPh>
    <rPh sb="4" eb="6">
      <t>カイゼン</t>
    </rPh>
    <rPh sb="7" eb="9">
      <t>ソウガク</t>
    </rPh>
    <phoneticPr fontId="34"/>
  </si>
  <si>
    <t>❷：賃上げ支援事業の支給額</t>
    <rPh sb="2" eb="4">
      <t>チンア</t>
    </rPh>
    <rPh sb="5" eb="7">
      <t>シエン</t>
    </rPh>
    <rPh sb="7" eb="9">
      <t>ジギョウ</t>
    </rPh>
    <rPh sb="10" eb="13">
      <t>シキュウガク</t>
    </rPh>
    <phoneticPr fontId="34"/>
  </si>
  <si>
    <t>❷－❶：返還額（千円未満切り捨て）</t>
    <rPh sb="4" eb="7">
      <t>ヘンカンガク</t>
    </rPh>
    <rPh sb="8" eb="10">
      <t>センエン</t>
    </rPh>
    <rPh sb="10" eb="12">
      <t>ミマン</t>
    </rPh>
    <rPh sb="12" eb="13">
      <t>キ</t>
    </rPh>
    <rPh sb="14" eb="15">
      <t>ス</t>
    </rPh>
    <phoneticPr fontId="34"/>
  </si>
  <si>
    <t>交付確定額</t>
    <rPh sb="0" eb="2">
      <t>コウフ</t>
    </rPh>
    <rPh sb="2" eb="5">
      <t>カクテイガク</t>
    </rPh>
    <phoneticPr fontId="34"/>
  </si>
  <si>
    <t>無床診療所の名称：</t>
    <rPh sb="0" eb="2">
      <t>ムショウ</t>
    </rPh>
    <rPh sb="2" eb="5">
      <t>シンリョウジョ</t>
    </rPh>
    <rPh sb="6" eb="8">
      <t>メイショウ</t>
    </rPh>
    <phoneticPr fontId="35"/>
  </si>
  <si>
    <t>（別紙）（無床診療所）</t>
    <rPh sb="1" eb="3">
      <t>ベッシ</t>
    </rPh>
    <rPh sb="5" eb="7">
      <t>ムショウ</t>
    </rPh>
    <rPh sb="7" eb="10">
      <t>シンリョウジョ</t>
    </rPh>
    <phoneticPr fontId="35"/>
  </si>
  <si>
    <t>委任状の有無：</t>
    <rPh sb="0" eb="3">
      <t>イニンジョウ</t>
    </rPh>
    <rPh sb="4" eb="6">
      <t>ウム</t>
    </rPh>
    <phoneticPr fontId="34"/>
  </si>
  <si>
    <t>③月数</t>
    <rPh sb="1" eb="3">
      <t>ゲッスウ</t>
    </rPh>
    <phoneticPr fontId="34"/>
  </si>
  <si>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4"/>
  </si>
  <si>
    <t>①対象人数
（常勤換算数）</t>
    <rPh sb="1" eb="3">
      <t>タイショウ</t>
    </rPh>
    <rPh sb="3" eb="5">
      <t>ニンズウ</t>
    </rPh>
    <rPh sb="7" eb="9">
      <t>ジョウキン</t>
    </rPh>
    <rPh sb="9" eb="11">
      <t>カンサン</t>
    </rPh>
    <rPh sb="11" eb="12">
      <t>スウ</t>
    </rPh>
    <phoneticPr fontId="3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</si>
  <si>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4"/>
  </si>
  <si>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4"/>
  </si>
  <si>
    <t>1名あたり平均額（月額）</t>
    <rPh sb="1" eb="2">
      <t>メイ</t>
    </rPh>
    <rPh sb="5" eb="8">
      <t>ヘイキンガク</t>
    </rPh>
    <rPh sb="9" eb="11">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</si>
  <si>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</si>
  <si>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4"/>
  </si>
  <si>
    <t>別紙で算定してください。</t>
    <rPh sb="0" eb="2">
      <t>ベッシ</t>
    </rPh>
    <rPh sb="3" eb="5">
      <t>サンテイ</t>
    </rPh>
    <phoneticPr fontId="34"/>
  </si>
  <si>
    <t>【2.0超部分算定シート】</t>
    <phoneticPr fontId="34"/>
  </si>
  <si>
    <t>給付金の充当の有無（○・×）を記載してください。</t>
    <rPh sb="0" eb="3">
      <t>キュウフキン</t>
    </rPh>
    <rPh sb="4" eb="6">
      <t>ジュウトウ</t>
    </rPh>
    <rPh sb="7" eb="9">
      <t>ウム</t>
    </rPh>
    <rPh sb="15" eb="17">
      <t>キサイ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</si>
  <si>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</si>
  <si>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</si>
  <si>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</si>
  <si>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</si>
  <si>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</si>
  <si>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</si>
  <si>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</si>
  <si>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</si>
  <si>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</si>
  <si>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4"/>
  </si>
  <si>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4"/>
  </si>
  <si>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4"/>
  </si>
  <si>
    <t>対象職員の賃金改善実績の有無（右欄に○・×を記載）</t>
    <rPh sb="0" eb="2">
      <t>タイショウ</t>
    </rPh>
    <rPh sb="2" eb="4">
      <t>ショクイン</t>
    </rPh>
    <phoneticPr fontId="35"/>
  </si>
  <si>
    <t>②月額または
一時金支給額</t>
    <rPh sb="1" eb="3">
      <t>ゲツガク</t>
    </rPh>
    <rPh sb="7" eb="9">
      <t>イチジ</t>
    </rPh>
    <rPh sb="9" eb="10">
      <t>キン</t>
    </rPh>
    <rPh sb="10" eb="12">
      <t>シキュウ</t>
    </rPh>
    <rPh sb="12" eb="13">
      <t>ガク</t>
    </rPh>
    <phoneticPr fontId="34"/>
  </si>
  <si>
    <t>（職種内訳）○○の賃金改善実績の有無（右欄に○・×を記載）</t>
    <rPh sb="1" eb="3">
      <t>ショクシュ</t>
    </rPh>
    <rPh sb="3" eb="5">
      <t>ウチワケ</t>
    </rPh>
    <phoneticPr fontId="35"/>
  </si>
  <si>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5"/>
  </si>
  <si>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</si>
  <si>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5"/>
  </si>
  <si>
    <t>様式第３号（第10条関係）　（無床診療所）</t>
    <rPh sb="0" eb="2">
      <t>ヨウシキ</t>
    </rPh>
    <rPh sb="2" eb="3">
      <t>ダイ</t>
    </rPh>
    <rPh sb="4" eb="5">
      <t>ゴウ</t>
    </rPh>
    <rPh sb="15" eb="17">
      <t>ムショウ</t>
    </rPh>
    <rPh sb="17" eb="20">
      <t>シンリョウジョ</t>
    </rPh>
    <phoneticPr fontId="35"/>
  </si>
  <si>
    <t>○</t>
  </si>
  <si>
    <t>×</t>
    <phoneticPr fontId="34"/>
  </si>
  <si>
    <t>※ベースアップ評価料分と補助金の両方を充てることはできません。</t>
    <rPh sb="7" eb="11">
      <t>ヒョウカリョウブン</t>
    </rPh>
    <rPh sb="12" eb="15">
      <t>ホジョキン</t>
    </rPh>
    <rPh sb="16" eb="18">
      <t>リョウホウ</t>
    </rPh>
    <rPh sb="19" eb="20">
      <t>ア</t>
    </rPh>
    <phoneticPr fontId="34"/>
  </si>
  <si>
    <t>↑3,000円のうち、300円はベースアップ評価料分になるため、本補助金を充ててはいけない</t>
    <rPh sb="6" eb="7">
      <t>エン</t>
    </rPh>
    <rPh sb="14" eb="15">
      <t>エン</t>
    </rPh>
    <rPh sb="22" eb="24">
      <t>ヒョウカ</t>
    </rPh>
    <rPh sb="24" eb="25">
      <t>リョウ</t>
    </rPh>
    <rPh sb="25" eb="26">
      <t>ブン</t>
    </rPh>
    <rPh sb="32" eb="33">
      <t>ホン</t>
    </rPh>
    <rPh sb="33" eb="36">
      <t>ホジョキン</t>
    </rPh>
    <rPh sb="37" eb="38">
      <t>ア</t>
    </rPh>
    <phoneticPr fontId="34"/>
  </si>
  <si>
    <t>記入例の状況：</t>
    <rPh sb="4" eb="6">
      <t>ジョウキョウ</t>
    </rPh>
    <phoneticPr fontId="34"/>
  </si>
  <si>
    <t>・令和７年４月から実施している従前のベースアップ評価料を用いたベースアップが1人あたり月額6,300円のところ、上乗せして月額9,000円で実施。</t>
    <rPh sb="1" eb="3">
      <t>レイワ</t>
    </rPh>
    <rPh sb="4" eb="5">
      <t>ネン</t>
    </rPh>
    <rPh sb="6" eb="7">
      <t>ガツ</t>
    </rPh>
    <rPh sb="9" eb="11">
      <t>ジッシ</t>
    </rPh>
    <rPh sb="15" eb="17">
      <t>ジュウゼン</t>
    </rPh>
    <rPh sb="56" eb="58">
      <t>ウワノ</t>
    </rPh>
    <rPh sb="61" eb="63">
      <t>ゲツガク</t>
    </rPh>
    <rPh sb="68" eb="69">
      <t>エン</t>
    </rPh>
    <rPh sb="70" eb="72">
      <t>ジッシ</t>
    </rPh>
    <phoneticPr fontId="34"/>
  </si>
  <si>
    <t>・令和７年度の対象職員のベースアップについて、令和７年３月31日時点の賃金水準と比較して2.0％を上回って実施しているため、この上回っている部分（3,000円）のうち</t>
    <rPh sb="64" eb="66">
      <t>ウワマワ</t>
    </rPh>
    <rPh sb="70" eb="72">
      <t>ブブン</t>
    </rPh>
    <rPh sb="78" eb="79">
      <t>エン</t>
    </rPh>
    <phoneticPr fontId="34"/>
  </si>
  <si>
    <t>　ベースアップ評価料分を除いた部分について補助金を充てる。</t>
    <phoneticPr fontId="34"/>
  </si>
  <si>
    <t>無し</t>
    <rPh sb="0" eb="1">
      <t>ナ</t>
    </rPh>
    <phoneticPr fontId="34"/>
  </si>
  <si>
    <t>河野　俊嗣</t>
    <rPh sb="0" eb="2">
      <t>コウノ</t>
    </rPh>
    <rPh sb="3" eb="5">
      <t>シュンジ</t>
    </rPh>
    <phoneticPr fontId="34"/>
  </si>
  <si>
    <t>ひなた診療所</t>
    <rPh sb="3" eb="6">
      <t>シンリョウショ</t>
    </rPh>
    <phoneticPr fontId="34"/>
  </si>
  <si>
    <t>・本補助金は150,000円が受領できる見込み。</t>
    <rPh sb="1" eb="5">
      <t>ホンホジョキン</t>
    </rPh>
    <rPh sb="13" eb="14">
      <t>エン</t>
    </rPh>
    <rPh sb="15" eb="17">
      <t>ジュリョウ</t>
    </rPh>
    <rPh sb="20" eb="22">
      <t>ミコ</t>
    </rPh>
    <phoneticPr fontId="34"/>
  </si>
  <si>
    <t>　→補助金を充てることのできる金額は2,700円×６か月分×10人＝162,000円となり、補助金150,000円を超えているため、返還は不要。</t>
    <rPh sb="2" eb="5">
      <t>ホジョキン</t>
    </rPh>
    <rPh sb="6" eb="7">
      <t>ア</t>
    </rPh>
    <rPh sb="15" eb="17">
      <t>キンガク</t>
    </rPh>
    <rPh sb="23" eb="24">
      <t>エン</t>
    </rPh>
    <rPh sb="27" eb="28">
      <t>ゲツ</t>
    </rPh>
    <rPh sb="28" eb="29">
      <t>ブン</t>
    </rPh>
    <rPh sb="32" eb="33">
      <t>ニン</t>
    </rPh>
    <rPh sb="41" eb="42">
      <t>エン</t>
    </rPh>
    <rPh sb="46" eb="49">
      <t>ホジョキン</t>
    </rPh>
    <rPh sb="56" eb="57">
      <t>エン</t>
    </rPh>
    <rPh sb="58" eb="59">
      <t>コ</t>
    </rPh>
    <rPh sb="66" eb="68">
      <t>ヘンカン</t>
    </rPh>
    <rPh sb="69" eb="71">
      <t>フヨウ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</si>
</sst>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4"/>
      <name val="ＭＳ Ｐゴシック"/>
      <family val="3"/>
      <charset val="128"/>
      <scheme val="minor"/>
    </font>
    <font>
      <b/>
      <sz val="11"/>
      <color rgb="FFFF0000"/>
      <name val="ＭＳ Ｐゴシック"/>
      <family val="3"/>
      <charset val="128"/>
      <scheme val="minor"/>
    </font>
    <font>
      <u/>
      <sz val="12"/>
      <color rgb="FFFF0000"/>
      <name val="ＭＳ ゴシック"/>
      <family val="3"/>
      <charset val="128"/>
    </font>
    <font>
      <b/>
      <u/>
      <sz val="12"/>
      <color rgb="FFFF0000"/>
      <name val="ＭＳ 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6" applyNumberFormat="0" applyAlignment="0" applyProtection="0">
      <alignment vertical="center"/>
    </xf>
    <xf numFmtId="0" fontId="21" fillId="27" borderId="0" applyNumberFormat="0" applyBorder="0" applyAlignment="0" applyProtection="0">
      <alignment vertical="center"/>
    </xf>
    <xf numFmtId="0" fontId="17" fillId="28" borderId="7" applyNumberFormat="0" applyFont="0" applyAlignment="0" applyProtection="0">
      <alignment vertical="center"/>
    </xf>
    <xf numFmtId="0" fontId="22" fillId="0" borderId="8" applyNumberFormat="0" applyFill="0" applyAlignment="0" applyProtection="0">
      <alignment vertical="center"/>
    </xf>
    <xf numFmtId="0" fontId="23" fillId="29" borderId="0" applyNumberFormat="0" applyBorder="0" applyAlignment="0" applyProtection="0">
      <alignment vertical="center"/>
    </xf>
    <xf numFmtId="0" fontId="24" fillId="30" borderId="9" applyNumberFormat="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30" borderId="14" applyNumberFormat="0" applyAlignment="0" applyProtection="0">
      <alignment vertical="center"/>
    </xf>
    <xf numFmtId="0" fontId="31" fillId="0" borderId="0" applyNumberFormat="0" applyFill="0" applyBorder="0" applyAlignment="0" applyProtection="0">
      <alignment vertical="center"/>
    </xf>
    <xf numFmtId="0" fontId="32" fillId="31" borderId="9"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17" fillId="0" borderId="0" applyFont="0" applyFill="0" applyBorder="0" applyAlignment="0" applyProtection="0">
      <alignment vertical="center"/>
    </xf>
    <xf numFmtId="0" fontId="4" fillId="0" borderId="0">
      <alignment vertical="center"/>
    </xf>
    <xf numFmtId="0" fontId="4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12" fillId="0" borderId="0" xfId="57">
      <alignment vertical="center"/>
    </xf>
    <xf numFmtId="176" fontId="43" fillId="34" borderId="0" xfId="68" applyNumberFormat="1" applyFont="1" applyFill="1" applyAlignment="1" applyProtection="1">
      <alignment horizontal="right" vertical="center"/>
      <protection locked="0"/>
    </xf>
    <xf numFmtId="0" fontId="42" fillId="0" borderId="0" xfId="73" applyFont="1">
      <alignment vertical="center"/>
    </xf>
    <xf numFmtId="0" fontId="42" fillId="0" borderId="0" xfId="73" applyFont="1" applyAlignment="1">
      <alignment horizontal="center" vertical="center"/>
    </xf>
    <xf numFmtId="0" fontId="4" fillId="0" borderId="0" xfId="73">
      <alignment vertical="center"/>
    </xf>
    <xf numFmtId="0" fontId="4" fillId="0" borderId="0" xfId="73" applyAlignment="1">
      <alignment horizontal="center" vertical="center"/>
    </xf>
    <xf numFmtId="0" fontId="41" fillId="0" borderId="0" xfId="73" applyFont="1" applyProtection="1">
      <alignment vertical="center"/>
      <protection locked="0"/>
    </xf>
    <xf numFmtId="0" fontId="4" fillId="0" borderId="0" xfId="73" applyAlignment="1">
      <alignment vertical="center" wrapText="1"/>
    </xf>
    <xf numFmtId="0" fontId="43" fillId="0" borderId="0" xfId="73" applyFont="1" applyProtection="1">
      <alignment vertical="center"/>
      <protection locked="0"/>
    </xf>
    <xf numFmtId="0" fontId="43" fillId="0" borderId="0" xfId="73" applyFont="1" applyAlignment="1" applyProtection="1">
      <alignment horizontal="center" vertical="center"/>
      <protection locked="0"/>
    </xf>
    <xf numFmtId="176" fontId="43" fillId="34" borderId="0" xfId="73" applyNumberFormat="1" applyFont="1" applyFill="1" applyAlignment="1" applyProtection="1">
      <alignment horizontal="right" vertical="center"/>
      <protection locked="0"/>
    </xf>
    <xf numFmtId="0" fontId="17" fillId="0" borderId="0" xfId="73" applyFont="1" applyAlignment="1">
      <alignment vertical="center" wrapText="1"/>
    </xf>
    <xf numFmtId="0" fontId="29" fillId="34" borderId="3" xfId="73" applyFont="1" applyFill="1" applyBorder="1" applyAlignment="1">
      <alignment vertical="center" wrapText="1"/>
    </xf>
    <xf numFmtId="0" fontId="29" fillId="34" borderId="1" xfId="73" applyFont="1" applyFill="1" applyBorder="1" applyAlignment="1">
      <alignment horizontal="center" vertical="center" wrapText="1"/>
    </xf>
    <xf numFmtId="0" fontId="29" fillId="34" borderId="2" xfId="73" applyFont="1" applyFill="1" applyBorder="1" applyAlignment="1">
      <alignment horizontal="center" vertical="center" wrapText="1"/>
    </xf>
    <xf numFmtId="0" fontId="29" fillId="33" borderId="4" xfId="73" applyFont="1" applyFill="1" applyBorder="1" applyAlignment="1">
      <alignment horizontal="center" vertical="center" wrapText="1"/>
    </xf>
    <xf numFmtId="0" fontId="29" fillId="0" borderId="4" xfId="73" applyFont="1" applyBorder="1" applyAlignment="1">
      <alignment horizontal="center" vertical="center" wrapText="1"/>
    </xf>
    <xf numFmtId="0" fontId="0" fillId="0" borderId="0" xfId="73" applyFont="1" applyAlignment="1">
      <alignment vertical="center" wrapText="1"/>
    </xf>
    <xf numFmtId="0" fontId="29" fillId="35" borderId="4" xfId="73" applyFont="1" applyFill="1" applyBorder="1" applyAlignment="1">
      <alignment vertical="center" wrapText="1"/>
    </xf>
    <xf numFmtId="0" fontId="29" fillId="35" borderId="4" xfId="73" applyFont="1" applyFill="1" applyBorder="1" applyAlignment="1">
      <alignment horizontal="center" vertical="center" wrapText="1"/>
    </xf>
    <xf numFmtId="0" fontId="29" fillId="0" borderId="4" xfId="73" applyFont="1" applyBorder="1" applyAlignment="1">
      <alignment vertical="center" wrapText="1"/>
    </xf>
    <xf numFmtId="177" fontId="29" fillId="33" borderId="4" xfId="73" applyNumberFormat="1" applyFont="1" applyFill="1" applyBorder="1" applyAlignment="1">
      <alignment horizontal="center" vertical="center" wrapText="1"/>
    </xf>
    <xf numFmtId="176" fontId="29" fillId="33" borderId="4" xfId="73" applyNumberFormat="1" applyFont="1" applyFill="1" applyBorder="1" applyAlignment="1">
      <alignment horizontal="center" vertical="center" wrapText="1"/>
    </xf>
    <xf numFmtId="178" fontId="29" fillId="33" borderId="4" xfId="73" applyNumberFormat="1" applyFont="1" applyFill="1" applyBorder="1" applyAlignment="1">
      <alignment horizontal="center" vertical="center" wrapText="1"/>
    </xf>
    <xf numFmtId="176" fontId="29" fillId="0" borderId="4" xfId="73" applyNumberFormat="1" applyFont="1" applyBorder="1" applyAlignment="1">
      <alignment horizontal="center" vertical="center" wrapText="1"/>
    </xf>
    <xf numFmtId="177" fontId="29" fillId="0" borderId="4" xfId="73" applyNumberFormat="1" applyFont="1" applyBorder="1" applyAlignment="1">
      <alignment horizontal="center" vertical="center" wrapText="1"/>
    </xf>
    <xf numFmtId="178" fontId="29" fillId="0" borderId="4" xfId="73" applyNumberFormat="1" applyFont="1" applyBorder="1" applyAlignment="1">
      <alignment horizontal="center" vertical="center" wrapText="1"/>
    </xf>
    <xf numFmtId="0" fontId="29" fillId="0" borderId="2" xfId="73" applyFont="1" applyBorder="1" applyAlignment="1">
      <alignment horizontal="center" vertical="center" wrapText="1"/>
    </xf>
    <xf numFmtId="0" fontId="41" fillId="0" borderId="0" xfId="73" applyFont="1" applyAlignment="1" applyProtection="1">
      <alignment horizontal="right" vertical="center"/>
      <protection locked="0"/>
    </xf>
    <xf numFmtId="0" fontId="29" fillId="34" borderId="1" xfId="73" applyFont="1" applyFill="1" applyBorder="1" applyAlignment="1">
      <alignment vertical="center" wrapText="1"/>
    </xf>
    <xf numFmtId="0" fontId="29" fillId="34" borderId="2" xfId="73" applyFont="1" applyFill="1" applyBorder="1" applyAlignment="1">
      <alignment vertical="center" wrapText="1"/>
    </xf>
    <xf numFmtId="180" fontId="29" fillId="0" borderId="4" xfId="72" applyNumberFormat="1" applyFont="1" applyBorder="1" applyAlignment="1">
      <alignment horizontal="center" vertical="center" wrapText="1"/>
    </xf>
    <xf numFmtId="176" fontId="29" fillId="0" borderId="4" xfId="72" applyNumberFormat="1" applyFont="1" applyBorder="1" applyAlignment="1">
      <alignment horizontal="center" vertical="center" wrapText="1"/>
    </xf>
    <xf numFmtId="176" fontId="29" fillId="33" borderId="4" xfId="72" applyNumberFormat="1" applyFont="1" applyFill="1" applyBorder="1" applyAlignment="1">
      <alignment horizontal="center" vertical="center" wrapText="1"/>
    </xf>
    <xf numFmtId="178" fontId="29" fillId="33" borderId="4" xfId="72" applyNumberFormat="1" applyFont="1" applyFill="1" applyBorder="1" applyAlignment="1">
      <alignment horizontal="center" vertical="center" wrapText="1"/>
    </xf>
    <xf numFmtId="177" fontId="29" fillId="33" borderId="4" xfId="72" applyNumberFormat="1" applyFont="1" applyFill="1" applyBorder="1" applyAlignment="1">
      <alignment horizontal="center" vertical="center" wrapText="1"/>
    </xf>
    <xf numFmtId="0" fontId="29" fillId="0" borderId="4" xfId="69" applyFont="1" applyBorder="1" applyAlignment="1">
      <alignment vertical="center" wrapText="1"/>
    </xf>
    <xf numFmtId="177" fontId="29" fillId="33" borderId="4" xfId="69" applyNumberFormat="1" applyFont="1" applyFill="1" applyBorder="1" applyAlignment="1">
      <alignment horizontal="center" vertical="center" wrapText="1"/>
    </xf>
    <xf numFmtId="176" fontId="29" fillId="33" borderId="4" xfId="69" applyNumberFormat="1" applyFont="1" applyFill="1" applyBorder="1" applyAlignment="1">
      <alignment horizontal="center" vertical="center" wrapText="1"/>
    </xf>
    <xf numFmtId="179" fontId="29" fillId="0" borderId="4" xfId="69" applyNumberFormat="1" applyFont="1" applyBorder="1" applyAlignment="1">
      <alignment horizontal="center" vertical="center" wrapText="1"/>
    </xf>
    <xf numFmtId="0" fontId="29" fillId="0" borderId="4" xfId="69" applyFont="1" applyBorder="1" applyAlignment="1">
      <alignment horizontal="center" vertical="center" wrapText="1"/>
    </xf>
    <xf numFmtId="176" fontId="29" fillId="0" borderId="4" xfId="69" applyNumberFormat="1" applyFont="1" applyBorder="1" applyAlignment="1">
      <alignment horizontal="center" vertical="center" wrapText="1"/>
    </xf>
    <xf numFmtId="177" fontId="29" fillId="0" borderId="4" xfId="69" applyNumberFormat="1" applyFont="1" applyBorder="1" applyAlignment="1">
      <alignment horizontal="center" vertical="center" wrapText="1"/>
    </xf>
    <xf numFmtId="0" fontId="0" fillId="0" borderId="0" xfId="69" applyFont="1" applyAlignment="1">
      <alignment vertical="center" wrapText="1"/>
    </xf>
    <xf numFmtId="0" fontId="3" fillId="0" borderId="0" xfId="69" applyFont="1">
      <alignment vertical="center"/>
    </xf>
    <xf numFmtId="0" fontId="6" fillId="0" borderId="0" xfId="69">
      <alignment vertical="center"/>
    </xf>
    <xf numFmtId="0" fontId="43" fillId="33" borderId="0" xfId="73" applyFont="1" applyFill="1" applyAlignment="1">
      <alignment horizontal="right" vertical="center"/>
    </xf>
    <xf numFmtId="0" fontId="44" fillId="0" borderId="0" xfId="0" applyFont="1" applyAlignment="1">
      <alignment horizontal="left" vertical="center"/>
    </xf>
    <xf numFmtId="0" fontId="44" fillId="0" borderId="0" xfId="0" applyFont="1">
      <alignment vertical="center"/>
    </xf>
    <xf numFmtId="0" fontId="44" fillId="0" borderId="0" xfId="0" applyFont="1" applyAlignment="1">
      <alignment vertical="center" wrapText="1"/>
    </xf>
    <xf numFmtId="176" fontId="45" fillId="33" borderId="4" xfId="73" applyNumberFormat="1" applyFont="1" applyFill="1" applyBorder="1" applyAlignment="1">
      <alignment horizontal="center" vertical="center" wrapText="1"/>
    </xf>
    <xf numFmtId="176" fontId="45" fillId="33" borderId="4" xfId="72" applyNumberFormat="1" applyFont="1" applyFill="1" applyBorder="1" applyAlignment="1">
      <alignment horizontal="center" vertical="center" wrapText="1"/>
    </xf>
    <xf numFmtId="178" fontId="45" fillId="33" borderId="4" xfId="72" applyNumberFormat="1" applyFont="1" applyFill="1" applyBorder="1" applyAlignment="1">
      <alignment horizontal="center" vertical="center" wrapText="1"/>
    </xf>
    <xf numFmtId="177" fontId="45" fillId="33" borderId="4" xfId="72" applyNumberFormat="1" applyFont="1" applyFill="1" applyBorder="1" applyAlignment="1">
      <alignment horizontal="center" vertical="center" wrapText="1"/>
    </xf>
    <xf numFmtId="179" fontId="29" fillId="33" borderId="4" xfId="69" applyNumberFormat="1" applyFont="1" applyFill="1" applyBorder="1" applyAlignment="1">
      <alignment horizontal="center" vertical="center" wrapText="1"/>
    </xf>
    <xf numFmtId="0" fontId="46" fillId="33" borderId="0" xfId="73" applyFont="1" applyFill="1" applyAlignment="1" applyProtection="1">
      <alignment horizontal="center" vertical="center"/>
      <protection locked="0"/>
    </xf>
    <xf numFmtId="0" fontId="47" fillId="33" borderId="0" xfId="73" applyFont="1" applyFill="1" applyAlignment="1" applyProtection="1">
      <alignment horizontal="center" vertical="center"/>
      <protection locked="0"/>
    </xf>
    <xf numFmtId="0" fontId="43" fillId="34" borderId="0" xfId="73" applyFont="1" applyFill="1" applyAlignment="1" applyProtection="1">
      <alignment horizontal="center" vertical="center"/>
      <protection locked="0"/>
    </xf>
    <xf numFmtId="0" fontId="47" fillId="33" borderId="0" xfId="73" applyFont="1" applyFill="1" applyAlignment="1">
      <alignment horizontal="center" vertical="center"/>
    </xf>
    <xf numFmtId="176" fontId="47" fillId="33" borderId="0" xfId="73" applyNumberFormat="1" applyFont="1" applyFill="1" applyAlignment="1" applyProtection="1">
      <alignment horizontal="center" vertical="center"/>
      <protection locked="0"/>
    </xf>
    <xf numFmtId="176" fontId="47" fillId="33" borderId="0" xfId="68" applyNumberFormat="1" applyFont="1" applyFill="1" applyAlignment="1" applyProtection="1">
      <alignment horizontal="right" vertical="center"/>
      <protection locked="0"/>
    </xf>
    <xf numFmtId="0" fontId="29" fillId="0" borderId="3" xfId="73" applyFont="1" applyBorder="1" applyAlignment="1">
      <alignment horizontal="left" vertical="center" wrapText="1"/>
    </xf>
    <xf numFmtId="0" fontId="29" fillId="0" borderId="1" xfId="73" applyFont="1" applyBorder="1" applyAlignment="1">
      <alignment horizontal="left" vertical="center" wrapText="1"/>
    </xf>
    <xf numFmtId="0" fontId="29" fillId="0" borderId="2" xfId="73" applyFont="1" applyBorder="1" applyAlignment="1">
      <alignment horizontal="left" vertical="center" wrapText="1"/>
    </xf>
    <xf numFmtId="0" fontId="42" fillId="0" borderId="0" xfId="73" applyFont="1" applyAlignment="1">
      <alignment horizontal="center" vertical="center" wrapText="1"/>
    </xf>
    <xf numFmtId="0" fontId="42" fillId="0" borderId="0" xfId="73" applyFont="1" applyAlignment="1">
      <alignment horizontal="center" vertical="center"/>
    </xf>
    <xf numFmtId="0" fontId="29" fillId="0" borderId="4" xfId="73" applyFont="1" applyBorder="1" applyAlignment="1">
      <alignment horizontal="center" vertical="center" wrapText="1"/>
    </xf>
    <xf numFmtId="0" fontId="36" fillId="0" borderId="5" xfId="73" applyFont="1" applyBorder="1" applyAlignment="1">
      <alignment horizontal="center" vertical="center"/>
    </xf>
    <xf numFmtId="0" fontId="29" fillId="0" borderId="3" xfId="73" applyFont="1" applyBorder="1" applyAlignment="1">
      <alignment horizontal="center" vertical="center" wrapText="1"/>
    </xf>
    <xf numFmtId="0" fontId="29" fillId="0" borderId="1" xfId="73" applyFont="1" applyBorder="1" applyAlignment="1">
      <alignment horizontal="center" vertical="center" wrapText="1"/>
    </xf>
    <xf numFmtId="0" fontId="29" fillId="0" borderId="2" xfId="73" applyFont="1" applyBorder="1" applyAlignment="1">
      <alignment horizontal="center"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7" xr:uid="{B1D4F5AE-B700-4666-935B-9F59F24208D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2 2" xfId="79" xr:uid="{7516383A-F1E7-4E12-B689-25EFB7FA1598}"/>
    <cellStyle name="標準 14 3" xfId="73" xr:uid="{DF8CE15C-1BF5-4672-A288-B53C0B9C5CEB}"/>
    <cellStyle name="標準 14 3 2" xfId="78" xr:uid="{9DAA9CC1-65D8-4772-9417-8D2D823AC11E}"/>
    <cellStyle name="標準 14 4" xfId="76" xr:uid="{B4905FD8-0027-4DE3-8AF2-12295858E578}"/>
    <cellStyle name="標準 15" xfId="75" xr:uid="{6160A745-07BC-4020-821C-A498E6CC424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3 2" xfId="74" xr:uid="{BDC3B494-DEBD-4864-A2A5-8163D5E29C8A}"/>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703551</xdr:colOff>
      <xdr:row>16</xdr:row>
      <xdr:rowOff>530370</xdr:rowOff>
    </xdr:from>
    <xdr:to>
      <xdr:col>8</xdr:col>
      <xdr:colOff>589972</xdr:colOff>
      <xdr:row>20</xdr:row>
      <xdr:rowOff>96405</xdr:rowOff>
    </xdr:to>
    <xdr:sp macro="" textlink="">
      <xdr:nvSpPr>
        <xdr:cNvPr id="2" name="正方形/長方形 1">
          <a:extLst>
            <a:ext uri="{FF2B5EF4-FFF2-40B4-BE49-F238E27FC236}">
              <a16:creationId xmlns:a16="http://schemas.microsoft.com/office/drawing/2014/main" id="{FFF8DCCD-7657-4162-8ED2-6FD270A0B5B1}"/>
            </a:ext>
          </a:extLst>
        </xdr:cNvPr>
        <xdr:cNvSpPr/>
      </xdr:nvSpPr>
      <xdr:spPr bwMode="auto">
        <a:xfrm>
          <a:off x="6093835" y="8431790"/>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twoCellAnchor>
    <xdr:from>
      <xdr:col>0</xdr:col>
      <xdr:colOff>2097100</xdr:colOff>
      <xdr:row>2</xdr:row>
      <xdr:rowOff>76843</xdr:rowOff>
    </xdr:from>
    <xdr:to>
      <xdr:col>4</xdr:col>
      <xdr:colOff>866056</xdr:colOff>
      <xdr:row>4</xdr:row>
      <xdr:rowOff>248933</xdr:rowOff>
    </xdr:to>
    <xdr:sp macro="" textlink="">
      <xdr:nvSpPr>
        <xdr:cNvPr id="11" name="正方形/長方形 10">
          <a:extLst>
            <a:ext uri="{FF2B5EF4-FFF2-40B4-BE49-F238E27FC236}">
              <a16:creationId xmlns:a16="http://schemas.microsoft.com/office/drawing/2014/main" id="{3454B8E3-D59F-4E1D-9D88-C6DB6A0EE352}"/>
            </a:ext>
          </a:extLst>
        </xdr:cNvPr>
        <xdr:cNvSpPr/>
      </xdr:nvSpPr>
      <xdr:spPr bwMode="auto">
        <a:xfrm>
          <a:off x="2097100" y="2036272"/>
          <a:ext cx="4810527" cy="1097375"/>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0</xdr:col>
      <xdr:colOff>571501</xdr:colOff>
      <xdr:row>0</xdr:row>
      <xdr:rowOff>217714</xdr:rowOff>
    </xdr:from>
    <xdr:to>
      <xdr:col>3</xdr:col>
      <xdr:colOff>782011</xdr:colOff>
      <xdr:row>0</xdr:row>
      <xdr:rowOff>1552815</xdr:rowOff>
    </xdr:to>
    <xdr:sp macro="" textlink="">
      <xdr:nvSpPr>
        <xdr:cNvPr id="12" name="正方形/長方形 11">
          <a:extLst>
            <a:ext uri="{FF2B5EF4-FFF2-40B4-BE49-F238E27FC236}">
              <a16:creationId xmlns:a16="http://schemas.microsoft.com/office/drawing/2014/main" id="{D9B1D71E-536D-4D7E-AA5B-2B2ACA7F09AD}"/>
            </a:ext>
          </a:extLst>
        </xdr:cNvPr>
        <xdr:cNvSpPr/>
      </xdr:nvSpPr>
      <xdr:spPr bwMode="auto">
        <a:xfrm>
          <a:off x="571501" y="217714"/>
          <a:ext cx="5340403" cy="1335101"/>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2000" b="1"/>
        </a:p>
        <a:p>
          <a:pPr algn="l"/>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a:t>2.0</a:t>
          </a:r>
          <a:r>
            <a:rPr kumimoji="1" lang="ja-JP" altLang="en-US" sz="1400" b="1"/>
            <a:t>％を上回って実施している場合</a:t>
          </a:r>
        </a:p>
      </xdr:txBody>
    </xdr:sp>
    <xdr:clientData/>
  </xdr:twoCellAnchor>
  <xdr:twoCellAnchor>
    <xdr:from>
      <xdr:col>6</xdr:col>
      <xdr:colOff>1235923</xdr:colOff>
      <xdr:row>22</xdr:row>
      <xdr:rowOff>103980</xdr:rowOff>
    </xdr:from>
    <xdr:to>
      <xdr:col>10</xdr:col>
      <xdr:colOff>257737</xdr:colOff>
      <xdr:row>28</xdr:row>
      <xdr:rowOff>145677</xdr:rowOff>
    </xdr:to>
    <xdr:sp macro="" textlink="">
      <xdr:nvSpPr>
        <xdr:cNvPr id="13" name="吹き出し: 線 12">
          <a:extLst>
            <a:ext uri="{FF2B5EF4-FFF2-40B4-BE49-F238E27FC236}">
              <a16:creationId xmlns:a16="http://schemas.microsoft.com/office/drawing/2014/main" id="{276616C4-F04E-418B-A7E4-28764EB2AC0C}"/>
            </a:ext>
          </a:extLst>
        </xdr:cNvPr>
        <xdr:cNvSpPr/>
      </xdr:nvSpPr>
      <xdr:spPr bwMode="auto">
        <a:xfrm>
          <a:off x="10393530" y="9275194"/>
          <a:ext cx="4940921" cy="1103054"/>
        </a:xfrm>
        <a:prstGeom prst="borderCallout1">
          <a:avLst>
            <a:gd name="adj1" fmla="val -12193"/>
            <a:gd name="adj2" fmla="val 1400"/>
            <a:gd name="adj3" fmla="val -355917"/>
            <a:gd name="adj4" fmla="val -32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1</xdr:col>
      <xdr:colOff>75239</xdr:colOff>
      <xdr:row>36</xdr:row>
      <xdr:rowOff>109899</xdr:rowOff>
    </xdr:from>
    <xdr:to>
      <xdr:col>5</xdr:col>
      <xdr:colOff>1075765</xdr:colOff>
      <xdr:row>45</xdr:row>
      <xdr:rowOff>80039</xdr:rowOff>
    </xdr:to>
    <xdr:sp macro="" textlink="">
      <xdr:nvSpPr>
        <xdr:cNvPr id="14" name="吹き出し: 線 13">
          <a:extLst>
            <a:ext uri="{FF2B5EF4-FFF2-40B4-BE49-F238E27FC236}">
              <a16:creationId xmlns:a16="http://schemas.microsoft.com/office/drawing/2014/main" id="{E6DBE52F-02B1-4EBA-A626-F24CB7835DA4}"/>
            </a:ext>
          </a:extLst>
        </xdr:cNvPr>
        <xdr:cNvSpPr/>
      </xdr:nvSpPr>
      <xdr:spPr bwMode="auto">
        <a:xfrm>
          <a:off x="2891918" y="11757613"/>
          <a:ext cx="5953526" cy="1562176"/>
        </a:xfrm>
        <a:prstGeom prst="borderCallout1">
          <a:avLst>
            <a:gd name="adj1" fmla="val -14499"/>
            <a:gd name="adj2" fmla="val 1466"/>
            <a:gd name="adj3" fmla="val -353087"/>
            <a:gd name="adj4" fmla="val 1657"/>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2</xdr:col>
      <xdr:colOff>46337</xdr:colOff>
      <xdr:row>32</xdr:row>
      <xdr:rowOff>36015</xdr:rowOff>
    </xdr:from>
    <xdr:to>
      <xdr:col>4</xdr:col>
      <xdr:colOff>1499190</xdr:colOff>
      <xdr:row>35</xdr:row>
      <xdr:rowOff>98448</xdr:rowOff>
    </xdr:to>
    <xdr:sp macro="" textlink="">
      <xdr:nvSpPr>
        <xdr:cNvPr id="15" name="吹き出し: 線 14">
          <a:extLst>
            <a:ext uri="{FF2B5EF4-FFF2-40B4-BE49-F238E27FC236}">
              <a16:creationId xmlns:a16="http://schemas.microsoft.com/office/drawing/2014/main" id="{FE8F6C62-389A-48BC-8DB5-4CC518B64DEB}"/>
            </a:ext>
          </a:extLst>
        </xdr:cNvPr>
        <xdr:cNvSpPr/>
      </xdr:nvSpPr>
      <xdr:spPr bwMode="auto">
        <a:xfrm>
          <a:off x="4019623" y="10976158"/>
          <a:ext cx="3521138" cy="593111"/>
        </a:xfrm>
        <a:prstGeom prst="borderCallout1">
          <a:avLst>
            <a:gd name="adj1" fmla="val -13388"/>
            <a:gd name="adj2" fmla="val 2183"/>
            <a:gd name="adj3" fmla="val -805445"/>
            <a:gd name="adj4" fmla="val 2985"/>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6</xdr:col>
      <xdr:colOff>755030</xdr:colOff>
      <xdr:row>30</xdr:row>
      <xdr:rowOff>19291</xdr:rowOff>
    </xdr:from>
    <xdr:to>
      <xdr:col>11</xdr:col>
      <xdr:colOff>1074966</xdr:colOff>
      <xdr:row>45</xdr:row>
      <xdr:rowOff>40821</xdr:rowOff>
    </xdr:to>
    <xdr:sp macro="" textlink="">
      <xdr:nvSpPr>
        <xdr:cNvPr id="16" name="吹き出し: 線 15">
          <a:extLst>
            <a:ext uri="{FF2B5EF4-FFF2-40B4-BE49-F238E27FC236}">
              <a16:creationId xmlns:a16="http://schemas.microsoft.com/office/drawing/2014/main" id="{EA97D203-D9D1-4642-923B-8FE3B7CE02A3}"/>
            </a:ext>
          </a:extLst>
        </xdr:cNvPr>
        <xdr:cNvSpPr/>
      </xdr:nvSpPr>
      <xdr:spPr bwMode="auto">
        <a:xfrm>
          <a:off x="9912637" y="10605648"/>
          <a:ext cx="7395650" cy="2674923"/>
        </a:xfrm>
        <a:prstGeom prst="borderCallout1">
          <a:avLst>
            <a:gd name="adj1" fmla="val -6167"/>
            <a:gd name="adj2" fmla="val 1207"/>
            <a:gd name="adj3" fmla="val -157638"/>
            <a:gd name="adj4" fmla="val -1277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2</xdr:col>
      <xdr:colOff>642968</xdr:colOff>
      <xdr:row>22</xdr:row>
      <xdr:rowOff>126543</xdr:rowOff>
    </xdr:from>
    <xdr:to>
      <xdr:col>6</xdr:col>
      <xdr:colOff>385003</xdr:colOff>
      <xdr:row>31</xdr:row>
      <xdr:rowOff>67234</xdr:rowOff>
    </xdr:to>
    <xdr:sp macro="" textlink="">
      <xdr:nvSpPr>
        <xdr:cNvPr id="17" name="吹き出し: 線 16">
          <a:extLst>
            <a:ext uri="{FF2B5EF4-FFF2-40B4-BE49-F238E27FC236}">
              <a16:creationId xmlns:a16="http://schemas.microsoft.com/office/drawing/2014/main" id="{0E864230-6706-49AD-8EB7-FCD744FBD6D5}"/>
            </a:ext>
          </a:extLst>
        </xdr:cNvPr>
        <xdr:cNvSpPr/>
      </xdr:nvSpPr>
      <xdr:spPr bwMode="auto">
        <a:xfrm>
          <a:off x="4616254" y="9297757"/>
          <a:ext cx="4926356" cy="1532727"/>
        </a:xfrm>
        <a:prstGeom prst="borderCallout1">
          <a:avLst>
            <a:gd name="adj1" fmla="val -10845"/>
            <a:gd name="adj2" fmla="val 36963"/>
            <a:gd name="adj3" fmla="val -206606"/>
            <a:gd name="adj4" fmla="val 37036"/>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令和８年５月までのベースアップ評価料分のベースアップ額と、令和８年６月以降のベースアップ評価料分のベースアップ額の差額を入力してください。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令和８年６月からベースアップ評価料の対象となった診療所については、令和８年６月以降のベースアップ評価料分のベースアップ額を入力してください。</a:t>
          </a:r>
        </a:p>
      </xdr:txBody>
    </xdr:sp>
    <xdr:clientData/>
  </xdr:twoCellAnchor>
  <xdr:twoCellAnchor>
    <xdr:from>
      <xdr:col>6</xdr:col>
      <xdr:colOff>399411</xdr:colOff>
      <xdr:row>0</xdr:row>
      <xdr:rowOff>547489</xdr:rowOff>
    </xdr:from>
    <xdr:to>
      <xdr:col>9</xdr:col>
      <xdr:colOff>575431</xdr:colOff>
      <xdr:row>0</xdr:row>
      <xdr:rowOff>1596914</xdr:rowOff>
    </xdr:to>
    <xdr:sp macro="" textlink="">
      <xdr:nvSpPr>
        <xdr:cNvPr id="18" name="吹き出し: 線 17">
          <a:extLst>
            <a:ext uri="{FF2B5EF4-FFF2-40B4-BE49-F238E27FC236}">
              <a16:creationId xmlns:a16="http://schemas.microsoft.com/office/drawing/2014/main" id="{388078D6-676C-48A9-855E-EC9B6CE06C00}"/>
            </a:ext>
          </a:extLst>
        </xdr:cNvPr>
        <xdr:cNvSpPr/>
      </xdr:nvSpPr>
      <xdr:spPr bwMode="auto">
        <a:xfrm>
          <a:off x="9557018" y="547489"/>
          <a:ext cx="4938520" cy="1049425"/>
        </a:xfrm>
        <a:prstGeom prst="borderCallout1">
          <a:avLst>
            <a:gd name="adj1" fmla="val 119048"/>
            <a:gd name="adj2" fmla="val 94660"/>
            <a:gd name="adj3" fmla="val 301301"/>
            <a:gd name="adj4" fmla="val 153419"/>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返還額が「</a:t>
          </a:r>
          <a:r>
            <a:rPr kumimoji="1" lang="en-US" altLang="ja-JP" sz="1200" b="1"/>
            <a:t>0</a:t>
          </a:r>
          <a:r>
            <a:rPr kumimoji="1" lang="ja-JP" altLang="en-US" sz="1200" b="1"/>
            <a:t>円」でない場合は、県が発行する納付書により返還を行う必要があります。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884464</xdr:colOff>
      <xdr:row>0</xdr:row>
      <xdr:rowOff>323371</xdr:rowOff>
    </xdr:from>
    <xdr:to>
      <xdr:col>7</xdr:col>
      <xdr:colOff>1428751</xdr:colOff>
      <xdr:row>1</xdr:row>
      <xdr:rowOff>49628</xdr:rowOff>
    </xdr:to>
    <xdr:sp macro="" textlink="">
      <xdr:nvSpPr>
        <xdr:cNvPr id="2" name="正方形/長方形 1">
          <a:extLst>
            <a:ext uri="{FF2B5EF4-FFF2-40B4-BE49-F238E27FC236}">
              <a16:creationId xmlns:a16="http://schemas.microsoft.com/office/drawing/2014/main" id="{0DA3C947-8B9C-4D45-A865-BD1C3FDEB7BC}"/>
            </a:ext>
          </a:extLst>
        </xdr:cNvPr>
        <xdr:cNvSpPr/>
      </xdr:nvSpPr>
      <xdr:spPr bwMode="auto">
        <a:xfrm>
          <a:off x="7238199" y="323371"/>
          <a:ext cx="4802523" cy="1104581"/>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4</xdr:col>
      <xdr:colOff>11770</xdr:colOff>
      <xdr:row>11</xdr:row>
      <xdr:rowOff>23905</xdr:rowOff>
    </xdr:from>
    <xdr:to>
      <xdr:col>6</xdr:col>
      <xdr:colOff>1119640</xdr:colOff>
      <xdr:row>14</xdr:row>
      <xdr:rowOff>51119</xdr:rowOff>
    </xdr:to>
    <xdr:sp macro="" textlink="">
      <xdr:nvSpPr>
        <xdr:cNvPr id="5" name="吹き出し: 線 4">
          <a:extLst>
            <a:ext uri="{FF2B5EF4-FFF2-40B4-BE49-F238E27FC236}">
              <a16:creationId xmlns:a16="http://schemas.microsoft.com/office/drawing/2014/main" id="{CCF2C8B1-3789-4A08-A4F1-EB5B6AC5B476}"/>
            </a:ext>
          </a:extLst>
        </xdr:cNvPr>
        <xdr:cNvSpPr/>
      </xdr:nvSpPr>
      <xdr:spPr bwMode="auto">
        <a:xfrm>
          <a:off x="6366306" y="6065476"/>
          <a:ext cx="3516334" cy="557893"/>
        </a:xfrm>
        <a:prstGeom prst="borderCallout1">
          <a:avLst>
            <a:gd name="adj1" fmla="val -41074"/>
            <a:gd name="adj2" fmla="val 35494"/>
            <a:gd name="adj3" fmla="val -290943"/>
            <a:gd name="adj4" fmla="val 34832"/>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8</xdr:col>
      <xdr:colOff>34570</xdr:colOff>
      <xdr:row>13</xdr:row>
      <xdr:rowOff>4782</xdr:rowOff>
    </xdr:from>
    <xdr:to>
      <xdr:col>10</xdr:col>
      <xdr:colOff>730741</xdr:colOff>
      <xdr:row>18</xdr:row>
      <xdr:rowOff>47075</xdr:rowOff>
    </xdr:to>
    <xdr:sp macro="" textlink="">
      <xdr:nvSpPr>
        <xdr:cNvPr id="6" name="吹き出し: 線 5">
          <a:extLst>
            <a:ext uri="{FF2B5EF4-FFF2-40B4-BE49-F238E27FC236}">
              <a16:creationId xmlns:a16="http://schemas.microsoft.com/office/drawing/2014/main" id="{8CDEDC78-72A3-4C2A-B244-D9B3ED71DE05}"/>
            </a:ext>
          </a:extLst>
        </xdr:cNvPr>
        <xdr:cNvSpPr/>
      </xdr:nvSpPr>
      <xdr:spPr bwMode="auto">
        <a:xfrm>
          <a:off x="12158534" y="6400139"/>
          <a:ext cx="3771386" cy="926757"/>
        </a:xfrm>
        <a:prstGeom prst="borderCallout1">
          <a:avLst>
            <a:gd name="adj1" fmla="val -9950"/>
            <a:gd name="adj2" fmla="val 2713"/>
            <a:gd name="adj3" fmla="val -206606"/>
            <a:gd name="adj4" fmla="val 222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単純に、令和８年６月以降のベースアップ評価料分のベースアップ額を入力してください。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0</xdr:col>
      <xdr:colOff>1809750</xdr:colOff>
      <xdr:row>10</xdr:row>
      <xdr:rowOff>84955</xdr:rowOff>
    </xdr:from>
    <xdr:to>
      <xdr:col>2</xdr:col>
      <xdr:colOff>1050694</xdr:colOff>
      <xdr:row>17</xdr:row>
      <xdr:rowOff>82379</xdr:rowOff>
    </xdr:to>
    <xdr:sp macro="" textlink="">
      <xdr:nvSpPr>
        <xdr:cNvPr id="7" name="吹き出し: 線 6">
          <a:extLst>
            <a:ext uri="{FF2B5EF4-FFF2-40B4-BE49-F238E27FC236}">
              <a16:creationId xmlns:a16="http://schemas.microsoft.com/office/drawing/2014/main" id="{2948E8A0-47AF-4DF0-871E-B574ED21F4C5}"/>
            </a:ext>
          </a:extLst>
        </xdr:cNvPr>
        <xdr:cNvSpPr/>
      </xdr:nvSpPr>
      <xdr:spPr bwMode="auto">
        <a:xfrm>
          <a:off x="1809750" y="5949634"/>
          <a:ext cx="3282265" cy="1235674"/>
        </a:xfrm>
        <a:prstGeom prst="borderCallout1">
          <a:avLst>
            <a:gd name="adj1" fmla="val -10992"/>
            <a:gd name="adj2" fmla="val 72909"/>
            <a:gd name="adj3" fmla="val -122231"/>
            <a:gd name="adj4" fmla="val 7320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単純に、令和７年度に実施した賃上げ額を入力してください。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7</xdr:col>
      <xdr:colOff>13241</xdr:colOff>
      <xdr:row>19</xdr:row>
      <xdr:rowOff>50385</xdr:rowOff>
    </xdr:from>
    <xdr:to>
      <xdr:col>11</xdr:col>
      <xdr:colOff>2615175</xdr:colOff>
      <xdr:row>34</xdr:row>
      <xdr:rowOff>50384</xdr:rowOff>
    </xdr:to>
    <xdr:sp macro="" textlink="">
      <xdr:nvSpPr>
        <xdr:cNvPr id="8" name="吹き出し: 線 7">
          <a:extLst>
            <a:ext uri="{FF2B5EF4-FFF2-40B4-BE49-F238E27FC236}">
              <a16:creationId xmlns:a16="http://schemas.microsoft.com/office/drawing/2014/main" id="{401D138E-E3F1-4451-8C66-3173D86101B6}"/>
            </a:ext>
          </a:extLst>
        </xdr:cNvPr>
        <xdr:cNvSpPr/>
      </xdr:nvSpPr>
      <xdr:spPr bwMode="auto">
        <a:xfrm>
          <a:off x="10626812" y="7507099"/>
          <a:ext cx="8575470" cy="2653392"/>
        </a:xfrm>
        <a:prstGeom prst="borderCallout1">
          <a:avLst>
            <a:gd name="adj1" fmla="val -3638"/>
            <a:gd name="adj2" fmla="val 75677"/>
            <a:gd name="adj3" fmla="val -112843"/>
            <a:gd name="adj4" fmla="val 4860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9</xdr:col>
      <xdr:colOff>790319</xdr:colOff>
      <xdr:row>0</xdr:row>
      <xdr:rowOff>709519</xdr:rowOff>
    </xdr:from>
    <xdr:to>
      <xdr:col>11</xdr:col>
      <xdr:colOff>2964987</xdr:colOff>
      <xdr:row>1</xdr:row>
      <xdr:rowOff>383823</xdr:rowOff>
    </xdr:to>
    <xdr:sp macro="" textlink="">
      <xdr:nvSpPr>
        <xdr:cNvPr id="9" name="吹き出し: 線 8">
          <a:extLst>
            <a:ext uri="{FF2B5EF4-FFF2-40B4-BE49-F238E27FC236}">
              <a16:creationId xmlns:a16="http://schemas.microsoft.com/office/drawing/2014/main" id="{AC83E92D-BC18-42C4-942A-62FFA9848367}"/>
            </a:ext>
          </a:extLst>
        </xdr:cNvPr>
        <xdr:cNvSpPr/>
      </xdr:nvSpPr>
      <xdr:spPr bwMode="auto">
        <a:xfrm>
          <a:off x="14584760" y="709519"/>
          <a:ext cx="4953727" cy="1052628"/>
        </a:xfrm>
        <a:prstGeom prst="borderCallout1">
          <a:avLst>
            <a:gd name="adj1" fmla="val 115270"/>
            <a:gd name="adj2" fmla="val 96302"/>
            <a:gd name="adj3" fmla="val 184575"/>
            <a:gd name="adj4" fmla="val 9588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2</xdr:col>
      <xdr:colOff>304139</xdr:colOff>
      <xdr:row>19</xdr:row>
      <xdr:rowOff>101871</xdr:rowOff>
    </xdr:from>
    <xdr:to>
      <xdr:col>6</xdr:col>
      <xdr:colOff>1528781</xdr:colOff>
      <xdr:row>27</xdr:row>
      <xdr:rowOff>169662</xdr:rowOff>
    </xdr:to>
    <xdr:sp macro="" textlink="">
      <xdr:nvSpPr>
        <xdr:cNvPr id="10" name="吹き出し: 線 9">
          <a:extLst>
            <a:ext uri="{FF2B5EF4-FFF2-40B4-BE49-F238E27FC236}">
              <a16:creationId xmlns:a16="http://schemas.microsoft.com/office/drawing/2014/main" id="{5AF05209-91DC-4441-819F-DD2C4CD6E8FF}"/>
            </a:ext>
          </a:extLst>
        </xdr:cNvPr>
        <xdr:cNvSpPr/>
      </xdr:nvSpPr>
      <xdr:spPr bwMode="auto">
        <a:xfrm>
          <a:off x="4345460" y="7558585"/>
          <a:ext cx="5946321" cy="1482934"/>
        </a:xfrm>
        <a:prstGeom prst="borderCallout1">
          <a:avLst>
            <a:gd name="adj1" fmla="val -8423"/>
            <a:gd name="adj2" fmla="val 97143"/>
            <a:gd name="adj3" fmla="val -209869"/>
            <a:gd name="adj4" fmla="val 10794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0</xdr:col>
      <xdr:colOff>896471</xdr:colOff>
      <xdr:row>0</xdr:row>
      <xdr:rowOff>145676</xdr:rowOff>
    </xdr:from>
    <xdr:to>
      <xdr:col>3</xdr:col>
      <xdr:colOff>1037345</xdr:colOff>
      <xdr:row>1</xdr:row>
      <xdr:rowOff>102453</xdr:rowOff>
    </xdr:to>
    <xdr:sp macro="" textlink="">
      <xdr:nvSpPr>
        <xdr:cNvPr id="11" name="正方形/長方形 10">
          <a:extLst>
            <a:ext uri="{FF2B5EF4-FFF2-40B4-BE49-F238E27FC236}">
              <a16:creationId xmlns:a16="http://schemas.microsoft.com/office/drawing/2014/main" id="{F8C940E0-FEF3-407F-90F1-82ED7ECEB780}"/>
            </a:ext>
          </a:extLst>
        </xdr:cNvPr>
        <xdr:cNvSpPr/>
      </xdr:nvSpPr>
      <xdr:spPr bwMode="auto">
        <a:xfrm>
          <a:off x="896471" y="145676"/>
          <a:ext cx="5340403" cy="1335101"/>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2000" b="1"/>
        </a:p>
        <a:p>
          <a:pPr algn="l"/>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a:t>2.0</a:t>
          </a:r>
          <a:r>
            <a:rPr kumimoji="1" lang="ja-JP" altLang="en-US" sz="1400" b="1"/>
            <a:t>％を上回って実施している場合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28575</xdr:rowOff>
    </xdr:from>
    <xdr:to>
      <xdr:col>18</xdr:col>
      <xdr:colOff>85725</xdr:colOff>
      <xdr:row>23</xdr:row>
      <xdr:rowOff>133350</xdr:rowOff>
    </xdr:to>
    <xdr:pic>
      <xdr:nvPicPr>
        <xdr:cNvPr id="3" name="図 2">
          <a:extLst>
            <a:ext uri="{FF2B5EF4-FFF2-40B4-BE49-F238E27FC236}">
              <a16:creationId xmlns:a16="http://schemas.microsoft.com/office/drawing/2014/main" id="{0D98A712-7F53-2EFE-1DC6-C2317D27E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792950" cy="2952750"/>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B9A0-B6F8-4EAD-A46E-6D06EB35AAE3}">
  <sheetPr>
    <tabColor theme="4"/>
  </sheetPr>
  <dimension ref="A1:S21"/>
  <sheetViews>
    <sheetView tabSelected="1" view="pageBreakPreview" topLeftCell="A4" zoomScale="70" zoomScaleNormal="100" zoomScaleSheetLayoutView="70" workbookViewId="0">
      <selection activeCell="M15" sqref="M15"/>
    </sheetView>
  </sheetViews>
  <sheetFormatPr defaultColWidth="9" defaultRowHeight="13.5"/>
  <cols>
    <col min="1" max="1" width="37" style="5" customWidth="1"/>
    <col min="2" max="3" width="15.125" style="6" customWidth="1"/>
    <col min="4" max="4" width="12" style="6" customWidth="1"/>
    <col min="5" max="5" width="22.625" style="6" customWidth="1"/>
    <col min="6" max="6" width="18.25" style="6" customWidth="1"/>
    <col min="7" max="7" width="17.625" style="5" customWidth="1"/>
    <col min="8" max="8" width="29.625" style="5" customWidth="1"/>
    <col min="9" max="11" width="15.125" style="6" customWidth="1"/>
    <col min="12" max="12" width="17.6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9" ht="128.25" customHeight="1"/>
    <row r="2" spans="1:19" ht="25.5" customHeight="1">
      <c r="A2" s="3" t="s">
        <v>101</v>
      </c>
      <c r="B2" s="4"/>
      <c r="C2" s="4"/>
      <c r="D2" s="4"/>
      <c r="E2" s="4"/>
      <c r="F2" s="4"/>
      <c r="H2" s="3"/>
      <c r="J2" s="7"/>
      <c r="K2" s="7" t="s">
        <v>71</v>
      </c>
      <c r="L2" s="56" t="s">
        <v>110</v>
      </c>
    </row>
    <row r="3" spans="1:19" ht="46.5" customHeight="1">
      <c r="A3" s="65" t="s">
        <v>99</v>
      </c>
      <c r="B3" s="66"/>
      <c r="C3" s="66"/>
      <c r="D3" s="66"/>
      <c r="E3" s="66"/>
      <c r="F3" s="66"/>
      <c r="G3" s="66"/>
      <c r="H3" s="66"/>
      <c r="I3" s="66"/>
      <c r="J3" s="66"/>
      <c r="K3" s="66"/>
      <c r="L3" s="66"/>
      <c r="M3" s="8" t="s">
        <v>50</v>
      </c>
    </row>
    <row r="4" spans="1:19" ht="26.25" customHeight="1">
      <c r="A4" s="9" t="s">
        <v>49</v>
      </c>
      <c r="B4" s="10"/>
      <c r="C4" s="10"/>
      <c r="D4" s="10"/>
      <c r="E4" s="10"/>
      <c r="F4" s="10"/>
      <c r="G4" s="57" t="s">
        <v>111</v>
      </c>
      <c r="H4" s="9" t="s">
        <v>65</v>
      </c>
      <c r="I4" s="10"/>
      <c r="J4" s="10"/>
      <c r="K4" s="10"/>
      <c r="L4" s="2">
        <f>SUM($L$12:$L$15,$L$18:$L$21)</f>
        <v>162000</v>
      </c>
    </row>
    <row r="5" spans="1:19" ht="26.25" customHeight="1">
      <c r="A5" s="9" t="s">
        <v>69</v>
      </c>
      <c r="B5" s="10"/>
      <c r="C5" s="10"/>
      <c r="D5" s="10"/>
      <c r="E5" s="10"/>
      <c r="F5" s="10"/>
      <c r="G5" s="57" t="s">
        <v>112</v>
      </c>
      <c r="H5" s="9" t="s">
        <v>66</v>
      </c>
      <c r="I5" s="10"/>
      <c r="J5" s="10"/>
      <c r="K5" s="10"/>
      <c r="L5" s="61">
        <v>150000</v>
      </c>
    </row>
    <row r="6" spans="1:19" ht="26.25" customHeight="1">
      <c r="A6" s="9" t="s">
        <v>73</v>
      </c>
      <c r="B6" s="10"/>
      <c r="C6" s="10"/>
      <c r="D6" s="10"/>
      <c r="E6" s="10"/>
      <c r="F6" s="10"/>
      <c r="G6" s="58" t="str">
        <f>IF(COUNTIF($F$10:$F$21,"×"),"×","○")</f>
        <v>○</v>
      </c>
      <c r="H6" s="9" t="s">
        <v>64</v>
      </c>
      <c r="I6" s="10"/>
      <c r="J6" s="10"/>
      <c r="K6" s="10"/>
      <c r="L6" s="2" t="str">
        <f>IF(L4&gt;=L5,"○","×")</f>
        <v>○</v>
      </c>
    </row>
    <row r="7" spans="1:19" ht="26.25" customHeight="1">
      <c r="A7" s="9" t="s">
        <v>94</v>
      </c>
      <c r="B7" s="10"/>
      <c r="C7" s="10"/>
      <c r="D7" s="10"/>
      <c r="E7" s="10"/>
      <c r="F7" s="10"/>
      <c r="G7" s="59" t="s">
        <v>103</v>
      </c>
      <c r="H7" s="9" t="s">
        <v>67</v>
      </c>
      <c r="I7" s="10"/>
      <c r="J7" s="10"/>
      <c r="K7" s="10"/>
      <c r="L7" s="2">
        <f>IF(ROUNDDOWN(L5-L4,-3)&lt;=0,0,ROUNDDOWN(L5-L4,-3))</f>
        <v>0</v>
      </c>
      <c r="N7" s="5" t="s">
        <v>51</v>
      </c>
      <c r="O7" s="5" t="s">
        <v>48</v>
      </c>
    </row>
    <row r="8" spans="1:19" ht="26.25" customHeight="1">
      <c r="A8" s="9" t="s">
        <v>93</v>
      </c>
      <c r="B8" s="10"/>
      <c r="C8" s="10"/>
      <c r="D8" s="10"/>
      <c r="E8" s="10"/>
      <c r="F8" s="10"/>
      <c r="G8" s="60" t="s">
        <v>102</v>
      </c>
      <c r="H8" s="9" t="s">
        <v>68</v>
      </c>
      <c r="I8" s="10"/>
      <c r="J8" s="10"/>
      <c r="K8" s="10"/>
      <c r="L8" s="11">
        <f>MIN(L4,L5)</f>
        <v>150000</v>
      </c>
      <c r="N8" s="5" t="s">
        <v>51</v>
      </c>
      <c r="O8" s="5" t="s">
        <v>48</v>
      </c>
    </row>
    <row r="9" spans="1:19" ht="41.25" customHeight="1">
      <c r="A9" s="67" t="s">
        <v>55</v>
      </c>
      <c r="B9" s="67"/>
      <c r="C9" s="67"/>
      <c r="D9" s="67"/>
      <c r="E9" s="67"/>
      <c r="F9" s="67"/>
      <c r="G9" s="67"/>
      <c r="H9" s="67" t="s">
        <v>63</v>
      </c>
      <c r="I9" s="67"/>
      <c r="J9" s="67"/>
      <c r="K9" s="67"/>
      <c r="L9" s="67"/>
      <c r="M9" s="12"/>
    </row>
    <row r="10" spans="1:19" ht="60" customHeight="1">
      <c r="A10" s="13" t="s">
        <v>95</v>
      </c>
      <c r="B10" s="14"/>
      <c r="C10" s="14"/>
      <c r="D10" s="14"/>
      <c r="E10" s="14"/>
      <c r="F10" s="15"/>
      <c r="G10" s="59" t="s">
        <v>102</v>
      </c>
      <c r="H10" s="13" t="str">
        <f>A10</f>
        <v>対象職員の賃金改善実績の有無（右欄に○・×を記載）</v>
      </c>
      <c r="I10" s="14"/>
      <c r="J10" s="14"/>
      <c r="K10" s="15"/>
      <c r="L10" s="17" t="str">
        <f>G10</f>
        <v>○</v>
      </c>
      <c r="M10" s="18" t="s">
        <v>98</v>
      </c>
      <c r="N10" s="5" t="s">
        <v>51</v>
      </c>
      <c r="O10" s="5" t="s">
        <v>48</v>
      </c>
    </row>
    <row r="11" spans="1:19" ht="72.75" customHeight="1">
      <c r="A11" s="19" t="s">
        <v>52</v>
      </c>
      <c r="B11" s="20" t="s">
        <v>74</v>
      </c>
      <c r="C11" s="20" t="s">
        <v>96</v>
      </c>
      <c r="D11" s="20" t="s">
        <v>72</v>
      </c>
      <c r="E11" s="20" t="s">
        <v>75</v>
      </c>
      <c r="F11" s="20" t="s">
        <v>76</v>
      </c>
      <c r="G11" s="20" t="s">
        <v>77</v>
      </c>
      <c r="H11" s="19" t="s">
        <v>52</v>
      </c>
      <c r="I11" s="20" t="s">
        <v>74</v>
      </c>
      <c r="J11" s="20" t="s">
        <v>96</v>
      </c>
      <c r="K11" s="20" t="s">
        <v>72</v>
      </c>
      <c r="L11" s="20" t="s">
        <v>57</v>
      </c>
      <c r="M11" s="18" t="s">
        <v>78</v>
      </c>
    </row>
    <row r="12" spans="1:19" ht="41.25" customHeight="1">
      <c r="A12" s="21" t="s">
        <v>61</v>
      </c>
      <c r="B12" s="22"/>
      <c r="C12" s="23"/>
      <c r="D12" s="24"/>
      <c r="E12" s="23"/>
      <c r="F12" s="17" t="str">
        <f>IF(C12="","",IF(E12&gt;=C12,"○","×"))</f>
        <v/>
      </c>
      <c r="G12" s="25">
        <f>IFERROR(((B12*C12*D12)/B12)/D12,0)</f>
        <v>0</v>
      </c>
      <c r="H12" s="21" t="s">
        <v>56</v>
      </c>
      <c r="I12" s="26">
        <f t="shared" ref="I12:K14" si="0">B12</f>
        <v>0</v>
      </c>
      <c r="J12" s="25">
        <f t="shared" si="0"/>
        <v>0</v>
      </c>
      <c r="K12" s="27">
        <f t="shared" si="0"/>
        <v>0</v>
      </c>
      <c r="L12" s="25">
        <f>I12*J12*K12</f>
        <v>0</v>
      </c>
      <c r="M12" s="18" t="s">
        <v>100</v>
      </c>
    </row>
    <row r="13" spans="1:19" ht="41.25" customHeight="1">
      <c r="A13" s="21" t="s">
        <v>60</v>
      </c>
      <c r="B13" s="22"/>
      <c r="C13" s="23"/>
      <c r="D13" s="24"/>
      <c r="E13" s="23"/>
      <c r="F13" s="17" t="str">
        <f t="shared" ref="F13:F14" si="1">IF(C13="","",IF(E13&gt;=C13,"○","×"))</f>
        <v/>
      </c>
      <c r="G13" s="25">
        <f t="shared" ref="G13:G14" si="2">IFERROR(((B13*C13*D13)/B13)/D13,0)</f>
        <v>0</v>
      </c>
      <c r="H13" s="21" t="s">
        <v>58</v>
      </c>
      <c r="I13" s="26">
        <f t="shared" si="0"/>
        <v>0</v>
      </c>
      <c r="J13" s="25">
        <f t="shared" si="0"/>
        <v>0</v>
      </c>
      <c r="K13" s="27">
        <f t="shared" si="0"/>
        <v>0</v>
      </c>
      <c r="L13" s="25">
        <f>I13*J13*K13</f>
        <v>0</v>
      </c>
      <c r="M13" s="18" t="s">
        <v>53</v>
      </c>
    </row>
    <row r="14" spans="1:19" s="46" customFormat="1" ht="41.25" customHeight="1">
      <c r="A14" s="37" t="s">
        <v>62</v>
      </c>
      <c r="B14" s="38"/>
      <c r="C14" s="39"/>
      <c r="D14" s="55"/>
      <c r="E14" s="39"/>
      <c r="F14" s="17" t="str">
        <f t="shared" si="1"/>
        <v/>
      </c>
      <c r="G14" s="25">
        <f t="shared" si="2"/>
        <v>0</v>
      </c>
      <c r="H14" s="37" t="s">
        <v>59</v>
      </c>
      <c r="I14" s="43">
        <f t="shared" si="0"/>
        <v>0</v>
      </c>
      <c r="J14" s="42">
        <f t="shared" si="0"/>
        <v>0</v>
      </c>
      <c r="K14" s="40">
        <f t="shared" si="0"/>
        <v>0</v>
      </c>
      <c r="L14" s="42">
        <f>I14*J14</f>
        <v>0</v>
      </c>
      <c r="M14" s="44" t="s">
        <v>54</v>
      </c>
      <c r="N14" s="45">
        <v>1</v>
      </c>
      <c r="O14" s="45">
        <v>2</v>
      </c>
      <c r="P14" s="45">
        <v>3</v>
      </c>
      <c r="Q14" s="45">
        <v>4</v>
      </c>
      <c r="R14" s="45"/>
      <c r="S14" s="45"/>
    </row>
    <row r="15" spans="1:19" ht="73.5" customHeight="1">
      <c r="A15" s="62" t="s">
        <v>79</v>
      </c>
      <c r="B15" s="63"/>
      <c r="C15" s="63"/>
      <c r="D15" s="63"/>
      <c r="E15" s="25">
        <f>'【無床診】別紙（2.0％超部分算定シート）'!I6</f>
        <v>10000</v>
      </c>
      <c r="F15" s="28" t="str">
        <f>'【無床診】別紙（2.0％超部分算定シート）'!J6</f>
        <v>○</v>
      </c>
      <c r="G15" s="25">
        <f>'【無床診】別紙（2.0％超部分算定シート）'!K6</f>
        <v>2700</v>
      </c>
      <c r="H15" s="62" t="s">
        <v>79</v>
      </c>
      <c r="I15" s="63"/>
      <c r="J15" s="63"/>
      <c r="K15" s="63"/>
      <c r="L15" s="25">
        <f>'【無床診】別紙（2.0％超部分算定シート）'!L6</f>
        <v>162000</v>
      </c>
      <c r="M15" s="18" t="s">
        <v>80</v>
      </c>
    </row>
    <row r="16" spans="1:19" ht="48.75" hidden="1" customHeight="1">
      <c r="A16" s="13" t="s">
        <v>97</v>
      </c>
      <c r="B16" s="14"/>
      <c r="C16" s="14"/>
      <c r="D16" s="14"/>
      <c r="E16" s="14"/>
      <c r="F16" s="15"/>
      <c r="G16" s="16"/>
      <c r="H16" s="13" t="str">
        <f>A16</f>
        <v>（職種内訳）○○の賃金改善実績の有無（右欄に○・×を記載）</v>
      </c>
      <c r="I16" s="14"/>
      <c r="J16" s="14"/>
      <c r="K16" s="15"/>
      <c r="L16" s="17">
        <f>G16</f>
        <v>0</v>
      </c>
      <c r="M16" s="18" t="s">
        <v>98</v>
      </c>
      <c r="N16" s="5" t="s">
        <v>51</v>
      </c>
      <c r="O16" s="5" t="s">
        <v>48</v>
      </c>
    </row>
    <row r="17" spans="1:19" ht="72.75" hidden="1" customHeight="1">
      <c r="A17" s="19" t="s">
        <v>52</v>
      </c>
      <c r="B17" s="20" t="s">
        <v>74</v>
      </c>
      <c r="C17" s="20" t="s">
        <v>96</v>
      </c>
      <c r="D17" s="20" t="s">
        <v>72</v>
      </c>
      <c r="E17" s="20" t="s">
        <v>75</v>
      </c>
      <c r="F17" s="20" t="s">
        <v>76</v>
      </c>
      <c r="G17" s="20" t="s">
        <v>77</v>
      </c>
      <c r="H17" s="19" t="s">
        <v>52</v>
      </c>
      <c r="I17" s="20" t="s">
        <v>74</v>
      </c>
      <c r="J17" s="20" t="s">
        <v>96</v>
      </c>
      <c r="K17" s="20" t="s">
        <v>72</v>
      </c>
      <c r="L17" s="20" t="s">
        <v>57</v>
      </c>
      <c r="M17" s="18" t="s">
        <v>78</v>
      </c>
    </row>
    <row r="18" spans="1:19" ht="41.25" hidden="1" customHeight="1">
      <c r="A18" s="21" t="s">
        <v>61</v>
      </c>
      <c r="B18" s="22"/>
      <c r="C18" s="23"/>
      <c r="D18" s="24"/>
      <c r="E18" s="23"/>
      <c r="F18" s="17" t="str">
        <f>IF(E18&gt;=C18,"○","×")</f>
        <v>○</v>
      </c>
      <c r="G18" s="25" t="e">
        <f>((B18*C18*D18)/B18)/D18</f>
        <v>#DIV/0!</v>
      </c>
      <c r="H18" s="21" t="s">
        <v>56</v>
      </c>
      <c r="I18" s="26">
        <f t="shared" ref="I18:K20" si="3">B18</f>
        <v>0</v>
      </c>
      <c r="J18" s="25">
        <f t="shared" si="3"/>
        <v>0</v>
      </c>
      <c r="K18" s="27">
        <f t="shared" si="3"/>
        <v>0</v>
      </c>
      <c r="L18" s="25">
        <f>I18*J18*K18</f>
        <v>0</v>
      </c>
      <c r="M18" s="18" t="s">
        <v>100</v>
      </c>
    </row>
    <row r="19" spans="1:19" ht="41.25" hidden="1" customHeight="1">
      <c r="A19" s="21" t="s">
        <v>60</v>
      </c>
      <c r="B19" s="22"/>
      <c r="C19" s="23"/>
      <c r="D19" s="24"/>
      <c r="E19" s="23"/>
      <c r="F19" s="17" t="str">
        <f>IF(E19&gt;=C19,"○","×")</f>
        <v>○</v>
      </c>
      <c r="G19" s="25" t="e">
        <f>((B19*C19*D19)/B19)/D19</f>
        <v>#DIV/0!</v>
      </c>
      <c r="H19" s="21" t="s">
        <v>58</v>
      </c>
      <c r="I19" s="26">
        <f t="shared" si="3"/>
        <v>0</v>
      </c>
      <c r="J19" s="25">
        <f t="shared" si="3"/>
        <v>0</v>
      </c>
      <c r="K19" s="27">
        <f t="shared" si="3"/>
        <v>0</v>
      </c>
      <c r="L19" s="25">
        <f>I19*J19*K19</f>
        <v>0</v>
      </c>
      <c r="M19" s="18" t="s">
        <v>53</v>
      </c>
    </row>
    <row r="20" spans="1:19" s="46" customFormat="1" ht="41.25" hidden="1" customHeight="1">
      <c r="A20" s="37" t="s">
        <v>62</v>
      </c>
      <c r="B20" s="38"/>
      <c r="C20" s="39"/>
      <c r="D20" s="40"/>
      <c r="E20" s="39"/>
      <c r="F20" s="41" t="e">
        <f>IF(E20&gt;=G20,"○","×")</f>
        <v>#DIV/0!</v>
      </c>
      <c r="G20" s="42" t="e">
        <f>(B20*C20)/B20/D20</f>
        <v>#DIV/0!</v>
      </c>
      <c r="H20" s="37" t="s">
        <v>59</v>
      </c>
      <c r="I20" s="43">
        <f t="shared" si="3"/>
        <v>0</v>
      </c>
      <c r="J20" s="42">
        <f t="shared" si="3"/>
        <v>0</v>
      </c>
      <c r="K20" s="40">
        <f t="shared" si="3"/>
        <v>0</v>
      </c>
      <c r="L20" s="42">
        <f>I20*J20</f>
        <v>0</v>
      </c>
      <c r="M20" s="44" t="s">
        <v>54</v>
      </c>
      <c r="N20" s="45">
        <v>1</v>
      </c>
      <c r="O20" s="45">
        <v>2</v>
      </c>
      <c r="P20" s="45">
        <v>3</v>
      </c>
      <c r="Q20" s="45">
        <v>4</v>
      </c>
      <c r="R20" s="45"/>
      <c r="S20" s="45"/>
    </row>
    <row r="21" spans="1:19" ht="73.5" hidden="1" customHeight="1">
      <c r="A21" s="62" t="s">
        <v>79</v>
      </c>
      <c r="B21" s="63"/>
      <c r="C21" s="63"/>
      <c r="D21" s="64"/>
      <c r="E21" s="25">
        <f>'【無床診】別紙（2.0％超部分算定シート）'!I9</f>
        <v>0</v>
      </c>
      <c r="F21" s="28" t="str">
        <f>'【無床診】別紙（2.0％超部分算定シート）'!J9</f>
        <v>○</v>
      </c>
      <c r="G21" s="25" t="e">
        <f>'【無床診】別紙（2.0％超部分算定シート）'!K9</f>
        <v>#DIV/0!</v>
      </c>
      <c r="H21" s="62" t="s">
        <v>79</v>
      </c>
      <c r="I21" s="63"/>
      <c r="J21" s="63"/>
      <c r="K21" s="64"/>
      <c r="L21" s="25">
        <f>'【無床診】別紙（2.0％超部分算定シート）'!L9</f>
        <v>0</v>
      </c>
      <c r="M21" s="18" t="s">
        <v>80</v>
      </c>
    </row>
  </sheetData>
  <mergeCells count="7">
    <mergeCell ref="A21:D21"/>
    <mergeCell ref="H21:K21"/>
    <mergeCell ref="A3:L3"/>
    <mergeCell ref="A9:G9"/>
    <mergeCell ref="H9:L9"/>
    <mergeCell ref="A15:D15"/>
    <mergeCell ref="H15:K15"/>
  </mergeCells>
  <phoneticPr fontId="34"/>
  <conditionalFormatting sqref="A15 A21 G21:H21 L21">
    <cfRule type="expression" dxfId="12" priority="22">
      <formula>$G$3="×"</formula>
    </cfRule>
  </conditionalFormatting>
  <conditionalFormatting sqref="A8:G8">
    <cfRule type="expression" dxfId="11" priority="6">
      <formula>$G$7="○"</formula>
    </cfRule>
    <cfRule type="expression" dxfId="10" priority="7">
      <formula>$G$7</formula>
    </cfRule>
  </conditionalFormatting>
  <conditionalFormatting sqref="A12:G14">
    <cfRule type="expression" dxfId="9" priority="3">
      <formula>$G$3="×"</formula>
    </cfRule>
  </conditionalFormatting>
  <conditionalFormatting sqref="A18:L20">
    <cfRule type="expression" dxfId="8" priority="18">
      <formula>$G$3="×"</formula>
    </cfRule>
  </conditionalFormatting>
  <conditionalFormatting sqref="G15">
    <cfRule type="expression" dxfId="7" priority="4">
      <formula>$G$3="×"</formula>
    </cfRule>
  </conditionalFormatting>
  <conditionalFormatting sqref="H12:H15">
    <cfRule type="expression" dxfId="6" priority="19">
      <formula>$G$3="×"</formula>
    </cfRule>
  </conditionalFormatting>
  <conditionalFormatting sqref="I12:L14">
    <cfRule type="expression" dxfId="5" priority="2">
      <formula>$G$3="×"</formula>
    </cfRule>
  </conditionalFormatting>
  <conditionalFormatting sqref="L15">
    <cfRule type="expression" dxfId="4" priority="1">
      <formula>$G$3="×"</formula>
    </cfRule>
  </conditionalFormatting>
  <dataValidations count="4">
    <dataValidation type="list" allowBlank="1" showInputMessage="1" showErrorMessage="1" sqref="G16" xr:uid="{CD1EB75B-C1D3-4B0A-8F44-E690F9C37FAF}">
      <formula1>#REF!</formula1>
    </dataValidation>
    <dataValidation type="list" allowBlank="1" showInputMessage="1" showErrorMessage="1" sqref="G8" xr:uid="{58CECE0C-D7F6-479E-B69C-5B04F2EBB76C}">
      <formula1>$N$8:$O$8</formula1>
    </dataValidation>
    <dataValidation type="list" allowBlank="1" showInputMessage="1" showErrorMessage="1" sqref="G7 G10" xr:uid="{8686AF39-D694-4F78-B888-03EF790CD267}">
      <formula1>$N$7:$O$7</formula1>
    </dataValidation>
    <dataValidation type="list" allowBlank="1" showInputMessage="1" showErrorMessage="1" sqref="D14 D20" xr:uid="{934CB33E-39C0-495A-B170-186CC2DF092A}">
      <formula1>$N$14:$S$14</formula1>
    </dataValidation>
  </dataValidations>
  <printOptions horizontalCentered="1"/>
  <pageMargins left="0.70866141732283472" right="0.70866141732283472" top="0.74803149606299213" bottom="0.55118110236220474" header="0.31496062992125984" footer="0.31496062992125984"/>
  <pageSetup paperSize="9" scale="5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6959-0D41-47C3-A718-78214C78B889}">
  <sheetPr>
    <tabColor theme="4"/>
    <pageSetUpPr fitToPage="1"/>
  </sheetPr>
  <dimension ref="A1:O9"/>
  <sheetViews>
    <sheetView view="pageBreakPreview" zoomScale="70" zoomScaleNormal="100" zoomScaleSheetLayoutView="70" workbookViewId="0">
      <selection activeCell="B2" sqref="B2:K2"/>
    </sheetView>
  </sheetViews>
  <sheetFormatPr defaultColWidth="9" defaultRowHeight="13.5"/>
  <cols>
    <col min="1" max="1" width="37.875" style="5" customWidth="1"/>
    <col min="2" max="5" width="15.125" style="6" customWidth="1"/>
    <col min="6" max="6" width="16.5" style="6" customWidth="1"/>
    <col min="7" max="7" width="24.25" style="6" customWidth="1"/>
    <col min="8" max="8" width="19.75" style="6" customWidth="1"/>
    <col min="9" max="9" width="22.125" style="6" customWidth="1"/>
    <col min="10" max="11" width="18.25" style="6" customWidth="1"/>
    <col min="12" max="12" width="42.1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5" ht="108.75" customHeight="1"/>
    <row r="2" spans="1:15" ht="51" customHeight="1">
      <c r="A2" s="3" t="s">
        <v>70</v>
      </c>
      <c r="B2" s="68" t="s">
        <v>81</v>
      </c>
      <c r="C2" s="68"/>
      <c r="D2" s="68"/>
      <c r="E2" s="68"/>
      <c r="F2" s="68"/>
      <c r="G2" s="68"/>
      <c r="H2" s="68"/>
      <c r="I2" s="68"/>
      <c r="J2" s="68"/>
      <c r="K2" s="68"/>
      <c r="L2" s="29"/>
    </row>
    <row r="3" spans="1:15" ht="41.25" customHeight="1">
      <c r="A3" s="69" t="s">
        <v>55</v>
      </c>
      <c r="B3" s="70"/>
      <c r="C3" s="70"/>
      <c r="D3" s="70"/>
      <c r="E3" s="70"/>
      <c r="F3" s="70"/>
      <c r="G3" s="70"/>
      <c r="H3" s="70"/>
      <c r="I3" s="70"/>
      <c r="J3" s="70"/>
      <c r="K3" s="71"/>
      <c r="L3" s="17" t="s">
        <v>57</v>
      </c>
      <c r="M3" s="12"/>
    </row>
    <row r="4" spans="1:15" ht="33" customHeight="1">
      <c r="A4" s="13" t="str">
        <f>③【無床診】賃上げ実績報告書!A10</f>
        <v>対象職員の賃金改善実績の有無（右欄に○・×を記載）</v>
      </c>
      <c r="B4" s="30"/>
      <c r="C4" s="30"/>
      <c r="D4" s="30"/>
      <c r="E4" s="30"/>
      <c r="F4" s="30"/>
      <c r="G4" s="30"/>
      <c r="H4" s="30"/>
      <c r="I4" s="30"/>
      <c r="J4" s="30"/>
      <c r="K4" s="31"/>
      <c r="L4" s="47" t="s">
        <v>102</v>
      </c>
      <c r="M4" s="18" t="s">
        <v>82</v>
      </c>
      <c r="N4" s="5" t="s">
        <v>51</v>
      </c>
      <c r="O4" s="5" t="s">
        <v>48</v>
      </c>
    </row>
    <row r="5" spans="1:15" ht="72.75" customHeight="1">
      <c r="A5" s="19" t="s">
        <v>52</v>
      </c>
      <c r="B5" s="20" t="s">
        <v>83</v>
      </c>
      <c r="C5" s="20" t="s">
        <v>84</v>
      </c>
      <c r="D5" s="20" t="s">
        <v>85</v>
      </c>
      <c r="E5" s="20" t="s">
        <v>86</v>
      </c>
      <c r="F5" s="20" t="s">
        <v>87</v>
      </c>
      <c r="G5" s="20" t="s">
        <v>88</v>
      </c>
      <c r="H5" s="20" t="s">
        <v>89</v>
      </c>
      <c r="I5" s="20" t="s">
        <v>75</v>
      </c>
      <c r="J5" s="20" t="s">
        <v>90</v>
      </c>
      <c r="K5" s="20" t="s">
        <v>77</v>
      </c>
      <c r="L5" s="20" t="s">
        <v>57</v>
      </c>
      <c r="M5" s="18" t="s">
        <v>78</v>
      </c>
    </row>
    <row r="6" spans="1:15" ht="84.75" customHeight="1">
      <c r="A6" s="21" t="s">
        <v>91</v>
      </c>
      <c r="B6" s="51">
        <v>300000</v>
      </c>
      <c r="C6" s="51">
        <v>9000</v>
      </c>
      <c r="D6" s="32">
        <f>IFERROR(C6/B6,"")</f>
        <v>0.03</v>
      </c>
      <c r="E6" s="33">
        <f>IFERROR((D6-0.02)*B6,"")</f>
        <v>2999.9999999999995</v>
      </c>
      <c r="F6" s="52">
        <v>2700</v>
      </c>
      <c r="G6" s="53">
        <v>6</v>
      </c>
      <c r="H6" s="54">
        <v>10</v>
      </c>
      <c r="I6" s="51">
        <v>10000</v>
      </c>
      <c r="J6" s="17" t="str">
        <f>IF(C6="","",IF(I6&gt;=C6,"○","×"))</f>
        <v>○</v>
      </c>
      <c r="K6" s="25">
        <f>IFERROR(((F6*G6*H6)/H6)/G6,0)</f>
        <v>2700</v>
      </c>
      <c r="L6" s="25">
        <f>F6*G6*H6</f>
        <v>162000</v>
      </c>
      <c r="M6" s="18" t="s">
        <v>92</v>
      </c>
    </row>
    <row r="7" spans="1:15" ht="27" hidden="1" customHeight="1">
      <c r="A7" s="13" t="str">
        <f>③【無床診】賃上げ実績報告書!A16</f>
        <v>（職種内訳）○○の賃金改善実績の有無（右欄に○・×を記載）</v>
      </c>
      <c r="B7" s="14"/>
      <c r="C7" s="14"/>
      <c r="D7" s="14"/>
      <c r="E7" s="14"/>
      <c r="F7" s="14"/>
      <c r="G7" s="14"/>
      <c r="H7" s="14"/>
      <c r="I7" s="14"/>
      <c r="J7" s="14"/>
      <c r="K7" s="15"/>
      <c r="L7" s="16"/>
      <c r="M7" s="18" t="s">
        <v>82</v>
      </c>
      <c r="N7" s="5" t="s">
        <v>51</v>
      </c>
      <c r="O7" s="5" t="s">
        <v>48</v>
      </c>
    </row>
    <row r="8" spans="1:15" ht="63" hidden="1" customHeight="1">
      <c r="A8" s="19" t="s">
        <v>52</v>
      </c>
      <c r="B8" s="20" t="s">
        <v>83</v>
      </c>
      <c r="C8" s="20" t="s">
        <v>84</v>
      </c>
      <c r="D8" s="20" t="s">
        <v>85</v>
      </c>
      <c r="E8" s="20" t="s">
        <v>86</v>
      </c>
      <c r="F8" s="20" t="s">
        <v>87</v>
      </c>
      <c r="G8" s="20" t="s">
        <v>88</v>
      </c>
      <c r="H8" s="20" t="s">
        <v>89</v>
      </c>
      <c r="I8" s="20" t="s">
        <v>75</v>
      </c>
      <c r="J8" s="20" t="s">
        <v>90</v>
      </c>
      <c r="K8" s="20" t="s">
        <v>77</v>
      </c>
      <c r="L8" s="20" t="s">
        <v>57</v>
      </c>
      <c r="M8" s="12"/>
    </row>
    <row r="9" spans="1:15" ht="84.75" hidden="1" customHeight="1">
      <c r="A9" s="21" t="s">
        <v>91</v>
      </c>
      <c r="B9" s="23"/>
      <c r="C9" s="23"/>
      <c r="D9" s="32" t="e">
        <f>C9/B9</f>
        <v>#DIV/0!</v>
      </c>
      <c r="E9" s="33" t="e">
        <f>(D9-0.02)*B9</f>
        <v>#DIV/0!</v>
      </c>
      <c r="F9" s="34"/>
      <c r="G9" s="35"/>
      <c r="H9" s="36"/>
      <c r="I9" s="23"/>
      <c r="J9" s="17" t="str">
        <f>IF(I9&gt;=C9,"○","×")</f>
        <v>○</v>
      </c>
      <c r="K9" s="25" t="e">
        <f>((F9*G9*H9)/H9)/G9</f>
        <v>#DIV/0!</v>
      </c>
      <c r="L9" s="25">
        <f>F9*G9*H9</f>
        <v>0</v>
      </c>
      <c r="M9" s="18" t="s">
        <v>92</v>
      </c>
    </row>
  </sheetData>
  <mergeCells count="2">
    <mergeCell ref="B2:K2"/>
    <mergeCell ref="A3:K3"/>
  </mergeCells>
  <phoneticPr fontId="34"/>
  <conditionalFormatting sqref="A6:J6 L6">
    <cfRule type="expression" dxfId="3" priority="2">
      <formula>#REF!="×"</formula>
    </cfRule>
  </conditionalFormatting>
  <conditionalFormatting sqref="A9:J9 L9">
    <cfRule type="expression" dxfId="2" priority="9">
      <formula>#REF!="×"</formula>
    </cfRule>
  </conditionalFormatting>
  <conditionalFormatting sqref="K6">
    <cfRule type="expression" dxfId="1" priority="1">
      <formula>$G$3="×"</formula>
    </cfRule>
  </conditionalFormatting>
  <conditionalFormatting sqref="K9">
    <cfRule type="expression" dxfId="0" priority="7">
      <formula>$G$3="×"</formula>
    </cfRule>
  </conditionalFormatting>
  <dataValidations count="2">
    <dataValidation type="list" allowBlank="1" showInputMessage="1" showErrorMessage="1" sqref="L7" xr:uid="{A5F7A36F-CABE-4C8F-BEF5-6F2AAFC7D064}">
      <formula1>#REF!</formula1>
    </dataValidation>
    <dataValidation type="list" allowBlank="1" showInputMessage="1" showErrorMessage="1" sqref="L4" xr:uid="{68CEBD79-FF66-4D4B-80DE-5BF779D7CA00}">
      <formula1>$N$7:$O$7</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B27C0-9C8D-411A-981D-59C98E87159F}">
  <sheetPr>
    <tabColor rgb="FFFF0000"/>
    <pageSetUpPr fitToPage="1"/>
  </sheetPr>
  <dimension ref="A2:E25"/>
  <sheetViews>
    <sheetView workbookViewId="0">
      <selection activeCell="A8" sqref="A8"/>
    </sheetView>
  </sheetViews>
  <sheetFormatPr defaultRowHeight="17.25"/>
  <cols>
    <col min="1" max="1" width="18.875" style="49" customWidth="1"/>
    <col min="2" max="2" width="25.75" style="49" customWidth="1"/>
    <col min="3" max="3" width="17.625" style="50" customWidth="1"/>
    <col min="4" max="4" width="21.125" style="50" customWidth="1"/>
    <col min="5" max="5" width="17.625" style="49" customWidth="1"/>
    <col min="6" max="6" width="15" style="49" customWidth="1"/>
    <col min="7" max="7" width="21.75" style="49" customWidth="1"/>
    <col min="8" max="8" width="9" style="49"/>
    <col min="9" max="9" width="14.125" style="49" customWidth="1"/>
    <col min="10" max="10" width="18.25" style="49" customWidth="1"/>
    <col min="11" max="11" width="12" style="49" customWidth="1"/>
    <col min="12" max="12" width="13.5" style="49" customWidth="1"/>
    <col min="13" max="16384" width="9" style="49"/>
  </cols>
  <sheetData>
    <row r="2" spans="1:4">
      <c r="A2" s="48" t="s">
        <v>106</v>
      </c>
    </row>
    <row r="3" spans="1:4">
      <c r="A3" s="48" t="s">
        <v>113</v>
      </c>
    </row>
    <row r="4" spans="1:4">
      <c r="A4" s="48" t="s">
        <v>107</v>
      </c>
    </row>
    <row r="5" spans="1:4">
      <c r="A5" s="48" t="s">
        <v>108</v>
      </c>
    </row>
    <row r="6" spans="1:4">
      <c r="A6" s="48" t="s">
        <v>109</v>
      </c>
    </row>
    <row r="7" spans="1:4">
      <c r="A7" s="48" t="s">
        <v>114</v>
      </c>
    </row>
    <row r="8" spans="1:4">
      <c r="A8" s="48"/>
    </row>
    <row r="9" spans="1:4">
      <c r="A9" s="49" t="s">
        <v>104</v>
      </c>
    </row>
    <row r="12" spans="1:4">
      <c r="D12" s="49"/>
    </row>
    <row r="25" spans="5:5">
      <c r="E25" s="49" t="s">
        <v>105</v>
      </c>
    </row>
  </sheetData>
  <phoneticPr fontId="34"/>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③【無床診】賃上げ実績報告書</vt:lpstr>
      <vt:lpstr>【無床診】別紙（2.0％超部分算定シート）</vt:lpstr>
      <vt:lpstr>記入例の状況</vt:lpstr>
      <vt:lpstr>都道府県リスト</vt:lpstr>
      <vt:lpstr>'【無床診】別紙（2.0％超部分算定シート）'!Print_Area</vt:lpstr>
      <vt:lpstr>③【無床診】賃上げ実績報告書!Print_Area</vt:lpstr>
      <vt:lpstr>'【無床診】別紙（2.0％超部分算定シート）'!Print_Titles</vt:lpstr>
      <vt:lpstr>③【無床診】賃上げ実績報告書!Print_Titles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寺松 宏平</cp:lastModifiedBy>
  <cp:revision>2</cp:revision>
  <cp:lastPrinted>2026-06-04T11:30:42Z</cp:lastPrinted>
  <dcterms:created xsi:type="dcterms:W3CDTF">2017-10-26T07:12:00Z</dcterms:created>
  <dcterms:modified xsi:type="dcterms:W3CDTF">2026-06-05T11:32:32Z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